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sp0002armi-nas\shared\accounting\Acshare\STAT\CORP20\2022\3Q22\"/>
    </mc:Choice>
  </mc:AlternateContent>
  <xr:revisionPtr revIDLastSave="0" documentId="8_{4149CB15-6E94-4DC4-8EAC-DD14C5584D38}" xr6:coauthVersionLast="47" xr6:coauthVersionMax="47" xr10:uidLastSave="{00000000-0000-0000-0000-000000000000}"/>
  <bookViews>
    <workbookView xWindow="14640" yWindow="-16365" windowWidth="29040" windowHeight="15840" xr2:uid="{00000000-000D-0000-FFFF-FFFF00000000}"/>
  </bookViews>
  <sheets>
    <sheet name="GMIC-NC_2022-Q3_SCDPT1B" sheetId="1" r:id="rId1"/>
    <sheet name="GMIC-NC_2022-Q3_SCDPT1BF" sheetId="2" r:id="rId2"/>
    <sheet name="GMIC-NC_2022-Q3_SCDPT3" sheetId="3" r:id="rId3"/>
    <sheet name="GMIC-NC_2022-Q3_SCDPT4" sheetId="4" r:id="rId4"/>
  </sheets>
  <definedNames>
    <definedName name="SCDPT1B_01_1" localSheetId="0">'GMIC-NC_2022-Q3_SCDPT1B'!$D$7</definedName>
    <definedName name="SCDPT1B_01_2" localSheetId="0">'GMIC-NC_2022-Q3_SCDPT1B'!$E$7</definedName>
    <definedName name="SCDPT1B_01_3" localSheetId="0">'GMIC-NC_2022-Q3_SCDPT1B'!$F$7</definedName>
    <definedName name="SCDPT1B_01_4" localSheetId="0">'GMIC-NC_2022-Q3_SCDPT1B'!$G$7</definedName>
    <definedName name="SCDPT1B_01_5" localSheetId="0">'GMIC-NC_2022-Q3_SCDPT1B'!$H$7</definedName>
    <definedName name="SCDPT1B_01_6" localSheetId="0">'GMIC-NC_2022-Q3_SCDPT1B'!$I$7</definedName>
    <definedName name="SCDPT1B_01_7" localSheetId="0">'GMIC-NC_2022-Q3_SCDPT1B'!$J$7</definedName>
    <definedName name="SCDPT1B_01_8" localSheetId="0">'GMIC-NC_2022-Q3_SCDPT1B'!$K$7</definedName>
    <definedName name="SCDPT1B_02_1" localSheetId="0">'GMIC-NC_2022-Q3_SCDPT1B'!$D$8</definedName>
    <definedName name="SCDPT1B_02_2" localSheetId="0">'GMIC-NC_2022-Q3_SCDPT1B'!$E$8</definedName>
    <definedName name="SCDPT1B_02_3" localSheetId="0">'GMIC-NC_2022-Q3_SCDPT1B'!$F$8</definedName>
    <definedName name="SCDPT1B_02_4" localSheetId="0">'GMIC-NC_2022-Q3_SCDPT1B'!$G$8</definedName>
    <definedName name="SCDPT1B_02_5" localSheetId="0">'GMIC-NC_2022-Q3_SCDPT1B'!$H$8</definedName>
    <definedName name="SCDPT1B_02_6" localSheetId="0">'GMIC-NC_2022-Q3_SCDPT1B'!$I$8</definedName>
    <definedName name="SCDPT1B_02_7" localSheetId="0">'GMIC-NC_2022-Q3_SCDPT1B'!$J$8</definedName>
    <definedName name="SCDPT1B_02_8" localSheetId="0">'GMIC-NC_2022-Q3_SCDPT1B'!$K$8</definedName>
    <definedName name="SCDPT1B_03_1" localSheetId="0">'GMIC-NC_2022-Q3_SCDPT1B'!$D$9</definedName>
    <definedName name="SCDPT1B_03_2" localSheetId="0">'GMIC-NC_2022-Q3_SCDPT1B'!$E$9</definedName>
    <definedName name="SCDPT1B_03_3" localSheetId="0">'GMIC-NC_2022-Q3_SCDPT1B'!$F$9</definedName>
    <definedName name="SCDPT1B_03_4" localSheetId="0">'GMIC-NC_2022-Q3_SCDPT1B'!$G$9</definedName>
    <definedName name="SCDPT1B_03_5" localSheetId="0">'GMIC-NC_2022-Q3_SCDPT1B'!$H$9</definedName>
    <definedName name="SCDPT1B_03_6" localSheetId="0">'GMIC-NC_2022-Q3_SCDPT1B'!$I$9</definedName>
    <definedName name="SCDPT1B_03_7" localSheetId="0">'GMIC-NC_2022-Q3_SCDPT1B'!$J$9</definedName>
    <definedName name="SCDPT1B_03_8" localSheetId="0">'GMIC-NC_2022-Q3_SCDPT1B'!$K$9</definedName>
    <definedName name="SCDPT1B_04_1" localSheetId="0">'GMIC-NC_2022-Q3_SCDPT1B'!$D$10</definedName>
    <definedName name="SCDPT1B_04_2" localSheetId="0">'GMIC-NC_2022-Q3_SCDPT1B'!$E$10</definedName>
    <definedName name="SCDPT1B_04_3" localSheetId="0">'GMIC-NC_2022-Q3_SCDPT1B'!$F$10</definedName>
    <definedName name="SCDPT1B_04_4" localSheetId="0">'GMIC-NC_2022-Q3_SCDPT1B'!$G$10</definedName>
    <definedName name="SCDPT1B_04_5" localSheetId="0">'GMIC-NC_2022-Q3_SCDPT1B'!$H$10</definedName>
    <definedName name="SCDPT1B_04_6" localSheetId="0">'GMIC-NC_2022-Q3_SCDPT1B'!$I$10</definedName>
    <definedName name="SCDPT1B_04_7" localSheetId="0">'GMIC-NC_2022-Q3_SCDPT1B'!$J$10</definedName>
    <definedName name="SCDPT1B_04_8" localSheetId="0">'GMIC-NC_2022-Q3_SCDPT1B'!$K$10</definedName>
    <definedName name="SCDPT1B_05_1" localSheetId="0">'GMIC-NC_2022-Q3_SCDPT1B'!$D$11</definedName>
    <definedName name="SCDPT1B_05_2" localSheetId="0">'GMIC-NC_2022-Q3_SCDPT1B'!$E$11</definedName>
    <definedName name="SCDPT1B_05_3" localSheetId="0">'GMIC-NC_2022-Q3_SCDPT1B'!$F$11</definedName>
    <definedName name="SCDPT1B_05_4" localSheetId="0">'GMIC-NC_2022-Q3_SCDPT1B'!$G$11</definedName>
    <definedName name="SCDPT1B_05_5" localSheetId="0">'GMIC-NC_2022-Q3_SCDPT1B'!$H$11</definedName>
    <definedName name="SCDPT1B_05_6" localSheetId="0">'GMIC-NC_2022-Q3_SCDPT1B'!$I$11</definedName>
    <definedName name="SCDPT1B_05_7" localSheetId="0">'GMIC-NC_2022-Q3_SCDPT1B'!$J$11</definedName>
    <definedName name="SCDPT1B_05_8" localSheetId="0">'GMIC-NC_2022-Q3_SCDPT1B'!$K$11</definedName>
    <definedName name="SCDPT1B_06_1" localSheetId="0">'GMIC-NC_2022-Q3_SCDPT1B'!$D$12</definedName>
    <definedName name="SCDPT1B_06_2" localSheetId="0">'GMIC-NC_2022-Q3_SCDPT1B'!$E$12</definedName>
    <definedName name="SCDPT1B_06_3" localSheetId="0">'GMIC-NC_2022-Q3_SCDPT1B'!$F$12</definedName>
    <definedName name="SCDPT1B_06_4" localSheetId="0">'GMIC-NC_2022-Q3_SCDPT1B'!$G$12</definedName>
    <definedName name="SCDPT1B_06_5" localSheetId="0">'GMIC-NC_2022-Q3_SCDPT1B'!$H$12</definedName>
    <definedName name="SCDPT1B_06_6" localSheetId="0">'GMIC-NC_2022-Q3_SCDPT1B'!$I$12</definedName>
    <definedName name="SCDPT1B_06_7" localSheetId="0">'GMIC-NC_2022-Q3_SCDPT1B'!$J$12</definedName>
    <definedName name="SCDPT1B_06_8" localSheetId="0">'GMIC-NC_2022-Q3_SCDPT1B'!$K$12</definedName>
    <definedName name="SCDPT1B_07_1" localSheetId="0">'GMIC-NC_2022-Q3_SCDPT1B'!$D$13</definedName>
    <definedName name="SCDPT1B_07_2" localSheetId="0">'GMIC-NC_2022-Q3_SCDPT1B'!$E$13</definedName>
    <definedName name="SCDPT1B_07_3" localSheetId="0">'GMIC-NC_2022-Q3_SCDPT1B'!$F$13</definedName>
    <definedName name="SCDPT1B_07_4" localSheetId="0">'GMIC-NC_2022-Q3_SCDPT1B'!$G$13</definedName>
    <definedName name="SCDPT1B_07_5" localSheetId="0">'GMIC-NC_2022-Q3_SCDPT1B'!$H$13</definedName>
    <definedName name="SCDPT1B_07_6" localSheetId="0">'GMIC-NC_2022-Q3_SCDPT1B'!$I$13</definedName>
    <definedName name="SCDPT1B_07_7" localSheetId="0">'GMIC-NC_2022-Q3_SCDPT1B'!$J$13</definedName>
    <definedName name="SCDPT1B_07_8" localSheetId="0">'GMIC-NC_2022-Q3_SCDPT1B'!$K$13</definedName>
    <definedName name="SCDPT1B_08_1" localSheetId="0">'GMIC-NC_2022-Q3_SCDPT1B'!$D$14</definedName>
    <definedName name="SCDPT1B_08_2" localSheetId="0">'GMIC-NC_2022-Q3_SCDPT1B'!$E$14</definedName>
    <definedName name="SCDPT1B_08_3" localSheetId="0">'GMIC-NC_2022-Q3_SCDPT1B'!$F$14</definedName>
    <definedName name="SCDPT1B_08_4" localSheetId="0">'GMIC-NC_2022-Q3_SCDPT1B'!$G$14</definedName>
    <definedName name="SCDPT1B_08_5" localSheetId="0">'GMIC-NC_2022-Q3_SCDPT1B'!$H$14</definedName>
    <definedName name="SCDPT1B_08_6" localSheetId="0">'GMIC-NC_2022-Q3_SCDPT1B'!$I$14</definedName>
    <definedName name="SCDPT1B_08_7" localSheetId="0">'GMIC-NC_2022-Q3_SCDPT1B'!$J$14</definedName>
    <definedName name="SCDPT1B_08_8" localSheetId="0">'GMIC-NC_2022-Q3_SCDPT1B'!$K$14</definedName>
    <definedName name="SCDPT1B_09_1" localSheetId="0">'GMIC-NC_2022-Q3_SCDPT1B'!$D$15</definedName>
    <definedName name="SCDPT1B_09_2" localSheetId="0">'GMIC-NC_2022-Q3_SCDPT1B'!$E$15</definedName>
    <definedName name="SCDPT1B_09_3" localSheetId="0">'GMIC-NC_2022-Q3_SCDPT1B'!$F$15</definedName>
    <definedName name="SCDPT1B_09_4" localSheetId="0">'GMIC-NC_2022-Q3_SCDPT1B'!$G$15</definedName>
    <definedName name="SCDPT1B_09_5" localSheetId="0">'GMIC-NC_2022-Q3_SCDPT1B'!$H$15</definedName>
    <definedName name="SCDPT1B_09_6" localSheetId="0">'GMIC-NC_2022-Q3_SCDPT1B'!$I$15</definedName>
    <definedName name="SCDPT1B_09_7" localSheetId="0">'GMIC-NC_2022-Q3_SCDPT1B'!$J$15</definedName>
    <definedName name="SCDPT1B_09_8" localSheetId="0">'GMIC-NC_2022-Q3_SCDPT1B'!$K$15</definedName>
    <definedName name="SCDPT1B_10_1" localSheetId="0">'GMIC-NC_2022-Q3_SCDPT1B'!$D$16</definedName>
    <definedName name="SCDPT1B_10_2" localSheetId="0">'GMIC-NC_2022-Q3_SCDPT1B'!$E$16</definedName>
    <definedName name="SCDPT1B_10_3" localSheetId="0">'GMIC-NC_2022-Q3_SCDPT1B'!$F$16</definedName>
    <definedName name="SCDPT1B_10_4" localSheetId="0">'GMIC-NC_2022-Q3_SCDPT1B'!$G$16</definedName>
    <definedName name="SCDPT1B_10_5" localSheetId="0">'GMIC-NC_2022-Q3_SCDPT1B'!$H$16</definedName>
    <definedName name="SCDPT1B_10_6" localSheetId="0">'GMIC-NC_2022-Q3_SCDPT1B'!$I$16</definedName>
    <definedName name="SCDPT1B_10_7" localSheetId="0">'GMIC-NC_2022-Q3_SCDPT1B'!$J$16</definedName>
    <definedName name="SCDPT1B_10_8" localSheetId="0">'GMIC-NC_2022-Q3_SCDPT1B'!$K$16</definedName>
    <definedName name="SCDPT1B_11_1" localSheetId="0">'GMIC-NC_2022-Q3_SCDPT1B'!$D$17</definedName>
    <definedName name="SCDPT1B_11_2" localSheetId="0">'GMIC-NC_2022-Q3_SCDPT1B'!$E$17</definedName>
    <definedName name="SCDPT1B_11_3" localSheetId="0">'GMIC-NC_2022-Q3_SCDPT1B'!$F$17</definedName>
    <definedName name="SCDPT1B_11_4" localSheetId="0">'GMIC-NC_2022-Q3_SCDPT1B'!$G$17</definedName>
    <definedName name="SCDPT1B_11_5" localSheetId="0">'GMIC-NC_2022-Q3_SCDPT1B'!$H$17</definedName>
    <definedName name="SCDPT1B_11_6" localSheetId="0">'GMIC-NC_2022-Q3_SCDPT1B'!$I$17</definedName>
    <definedName name="SCDPT1B_11_7" localSheetId="0">'GMIC-NC_2022-Q3_SCDPT1B'!$J$17</definedName>
    <definedName name="SCDPT1B_11_8" localSheetId="0">'GMIC-NC_2022-Q3_SCDPT1B'!$K$17</definedName>
    <definedName name="SCDPT1B_12_1" localSheetId="0">'GMIC-NC_2022-Q3_SCDPT1B'!$D$18</definedName>
    <definedName name="SCDPT1B_12_2" localSheetId="0">'GMIC-NC_2022-Q3_SCDPT1B'!$E$18</definedName>
    <definedName name="SCDPT1B_12_3" localSheetId="0">'GMIC-NC_2022-Q3_SCDPT1B'!$F$18</definedName>
    <definedName name="SCDPT1B_12_4" localSheetId="0">'GMIC-NC_2022-Q3_SCDPT1B'!$G$18</definedName>
    <definedName name="SCDPT1B_12_5" localSheetId="0">'GMIC-NC_2022-Q3_SCDPT1B'!$H$18</definedName>
    <definedName name="SCDPT1B_12_6" localSheetId="0">'GMIC-NC_2022-Q3_SCDPT1B'!$I$18</definedName>
    <definedName name="SCDPT1B_12_7" localSheetId="0">'GMIC-NC_2022-Q3_SCDPT1B'!$J$18</definedName>
    <definedName name="SCDPT1B_12_8" localSheetId="0">'GMIC-NC_2022-Q3_SCDPT1B'!$K$18</definedName>
    <definedName name="SCDPT1B_13_1" localSheetId="0">'GMIC-NC_2022-Q3_SCDPT1B'!$D$19</definedName>
    <definedName name="SCDPT1B_13_2" localSheetId="0">'GMIC-NC_2022-Q3_SCDPT1B'!$E$19</definedName>
    <definedName name="SCDPT1B_13_3" localSheetId="0">'GMIC-NC_2022-Q3_SCDPT1B'!$F$19</definedName>
    <definedName name="SCDPT1B_13_4" localSheetId="0">'GMIC-NC_2022-Q3_SCDPT1B'!$G$19</definedName>
    <definedName name="SCDPT1B_13_5" localSheetId="0">'GMIC-NC_2022-Q3_SCDPT1B'!$H$19</definedName>
    <definedName name="SCDPT1B_13_6" localSheetId="0">'GMIC-NC_2022-Q3_SCDPT1B'!$I$19</definedName>
    <definedName name="SCDPT1B_13_7" localSheetId="0">'GMIC-NC_2022-Q3_SCDPT1B'!$J$19</definedName>
    <definedName name="SCDPT1B_13_8" localSheetId="0">'GMIC-NC_2022-Q3_SCDPT1B'!$K$19</definedName>
    <definedName name="SCDPT1B_14_1" localSheetId="0">'GMIC-NC_2022-Q3_SCDPT1B'!$D$20</definedName>
    <definedName name="SCDPT1B_14_2" localSheetId="0">'GMIC-NC_2022-Q3_SCDPT1B'!$E$20</definedName>
    <definedName name="SCDPT1B_14_3" localSheetId="0">'GMIC-NC_2022-Q3_SCDPT1B'!$F$20</definedName>
    <definedName name="SCDPT1B_14_4" localSheetId="0">'GMIC-NC_2022-Q3_SCDPT1B'!$G$20</definedName>
    <definedName name="SCDPT1B_14_5" localSheetId="0">'GMIC-NC_2022-Q3_SCDPT1B'!$H$20</definedName>
    <definedName name="SCDPT1B_14_6" localSheetId="0">'GMIC-NC_2022-Q3_SCDPT1B'!$I$20</definedName>
    <definedName name="SCDPT1B_14_7" localSheetId="0">'GMIC-NC_2022-Q3_SCDPT1B'!$J$20</definedName>
    <definedName name="SCDPT1B_14_8" localSheetId="0">'GMIC-NC_2022-Q3_SCDPT1B'!$K$20</definedName>
    <definedName name="SCDPT1B_15_1" localSheetId="0">'GMIC-NC_2022-Q3_SCDPT1B'!$D$21</definedName>
    <definedName name="SCDPT1B_15_2" localSheetId="0">'GMIC-NC_2022-Q3_SCDPT1B'!$E$21</definedName>
    <definedName name="SCDPT1B_15_3" localSheetId="0">'GMIC-NC_2022-Q3_SCDPT1B'!$F$21</definedName>
    <definedName name="SCDPT1B_15_4" localSheetId="0">'GMIC-NC_2022-Q3_SCDPT1B'!$G$21</definedName>
    <definedName name="SCDPT1B_15_5" localSheetId="0">'GMIC-NC_2022-Q3_SCDPT1B'!$H$21</definedName>
    <definedName name="SCDPT1B_15_6" localSheetId="0">'GMIC-NC_2022-Q3_SCDPT1B'!$I$21</definedName>
    <definedName name="SCDPT1B_15_7" localSheetId="0">'GMIC-NC_2022-Q3_SCDPT1B'!$J$21</definedName>
    <definedName name="SCDPT1B_15_8" localSheetId="0">'GMIC-NC_2022-Q3_SCDPT1B'!$K$21</definedName>
    <definedName name="SCDPT1BF_0000001_1" localSheetId="1">'GMIC-NC_2022-Q3_SCDPT1BF'!$D$7</definedName>
    <definedName name="SCDPT1BF_0000001_2" localSheetId="1">'GMIC-NC_2022-Q3_SCDPT1BF'!$E$7</definedName>
    <definedName name="SCDPT1BF_0000001_3" localSheetId="1">'GMIC-NC_2022-Q3_SCDPT1BF'!$F$7</definedName>
    <definedName name="SCDPT1BF_0000001_4" localSheetId="1">'GMIC-NC_2022-Q3_SCDPT1BF'!$G$7</definedName>
    <definedName name="SCDPT1BF_0000001_5" localSheetId="1">'GMIC-NC_2022-Q3_SCDPT1BF'!$H$7</definedName>
    <definedName name="SCDPT1BF_0000001_6" localSheetId="1">'GMIC-NC_2022-Q3_SCDPT1BF'!$I$7</definedName>
    <definedName name="SCDPT3_0100000000_Range" localSheetId="2">'GMIC-NC_2022-Q3_SCDPT3'!$B$7:$T$9</definedName>
    <definedName name="SCDPT3_0100000001_1" localSheetId="2">'GMIC-NC_2022-Q3_SCDPT3'!$C$8</definedName>
    <definedName name="SCDPT3_0100000001_10.01" localSheetId="2">'GMIC-NC_2022-Q3_SCDPT3'!$L$8</definedName>
    <definedName name="SCDPT3_0100000001_10.02" localSheetId="2">'GMIC-NC_2022-Q3_SCDPT3'!$M$8</definedName>
    <definedName name="SCDPT3_0100000001_10.03" localSheetId="2">'GMIC-NC_2022-Q3_SCDPT3'!$N$8</definedName>
    <definedName name="SCDPT3_0100000001_12" localSheetId="2">'GMIC-NC_2022-Q3_SCDPT3'!$P$8</definedName>
    <definedName name="SCDPT3_0100000001_13" localSheetId="2">'GMIC-NC_2022-Q3_SCDPT3'!$Q$8</definedName>
    <definedName name="SCDPT3_0100000001_14" localSheetId="2">'GMIC-NC_2022-Q3_SCDPT3'!$R$8</definedName>
    <definedName name="SCDPT3_0100000001_15" localSheetId="2">'GMIC-NC_2022-Q3_SCDPT3'!$S$8</definedName>
    <definedName name="SCDPT3_0100000001_16" localSheetId="2">'GMIC-NC_2022-Q3_SCDPT3'!$T$8</definedName>
    <definedName name="SCDPT3_0100000001_2" localSheetId="2">'GMIC-NC_2022-Q3_SCDPT3'!$D$8</definedName>
    <definedName name="SCDPT3_0100000001_3" localSheetId="2">'GMIC-NC_2022-Q3_SCDPT3'!$E$8</definedName>
    <definedName name="SCDPT3_0100000001_4" localSheetId="2">'GMIC-NC_2022-Q3_SCDPT3'!$F$8</definedName>
    <definedName name="SCDPT3_0100000001_5" localSheetId="2">'GMIC-NC_2022-Q3_SCDPT3'!$G$8</definedName>
    <definedName name="SCDPT3_0100000001_7" localSheetId="2">'GMIC-NC_2022-Q3_SCDPT3'!$I$8</definedName>
    <definedName name="SCDPT3_0100000001_8" localSheetId="2">'GMIC-NC_2022-Q3_SCDPT3'!$J$8</definedName>
    <definedName name="SCDPT3_0100000001_9" localSheetId="2">'GMIC-NC_2022-Q3_SCDPT3'!$K$8</definedName>
    <definedName name="SCDPT3_0109999999_7" localSheetId="2">'GMIC-NC_2022-Q3_SCDPT3'!$I$10</definedName>
    <definedName name="SCDPT3_0109999999_8" localSheetId="2">'GMIC-NC_2022-Q3_SCDPT3'!$J$10</definedName>
    <definedName name="SCDPT3_0109999999_9" localSheetId="2">'GMIC-NC_2022-Q3_SCDPT3'!$K$10</definedName>
    <definedName name="SCDPT3_010BEGINNG_1" localSheetId="2">'GMIC-NC_2022-Q3_SCDPT3'!$C$7</definedName>
    <definedName name="SCDPT3_010BEGINNG_10.01" localSheetId="2">'GMIC-NC_2022-Q3_SCDPT3'!$L$7</definedName>
    <definedName name="SCDPT3_010BEGINNG_10.02" localSheetId="2">'GMIC-NC_2022-Q3_SCDPT3'!$M$7</definedName>
    <definedName name="SCDPT3_010BEGINNG_10.03" localSheetId="2">'GMIC-NC_2022-Q3_SCDPT3'!$N$7</definedName>
    <definedName name="SCDPT3_010BEGINNG_11" localSheetId="2">'GMIC-NC_2022-Q3_SCDPT3'!$O$7</definedName>
    <definedName name="SCDPT3_010BEGINNG_12" localSheetId="2">'GMIC-NC_2022-Q3_SCDPT3'!$P$7</definedName>
    <definedName name="SCDPT3_010BEGINNG_13" localSheetId="2">'GMIC-NC_2022-Q3_SCDPT3'!$Q$7</definedName>
    <definedName name="SCDPT3_010BEGINNG_14" localSheetId="2">'GMIC-NC_2022-Q3_SCDPT3'!$R$7</definedName>
    <definedName name="SCDPT3_010BEGINNG_15" localSheetId="2">'GMIC-NC_2022-Q3_SCDPT3'!$S$7</definedName>
    <definedName name="SCDPT3_010BEGINNG_16" localSheetId="2">'GMIC-NC_2022-Q3_SCDPT3'!$T$7</definedName>
    <definedName name="SCDPT3_010BEGINNG_2" localSheetId="2">'GMIC-NC_2022-Q3_SCDPT3'!$D$7</definedName>
    <definedName name="SCDPT3_010BEGINNG_3" localSheetId="2">'GMIC-NC_2022-Q3_SCDPT3'!$E$7</definedName>
    <definedName name="SCDPT3_010BEGINNG_4" localSheetId="2">'GMIC-NC_2022-Q3_SCDPT3'!$F$7</definedName>
    <definedName name="SCDPT3_010BEGINNG_5" localSheetId="2">'GMIC-NC_2022-Q3_SCDPT3'!$G$7</definedName>
    <definedName name="SCDPT3_010BEGINNG_6" localSheetId="2">'GMIC-NC_2022-Q3_SCDPT3'!$H$7</definedName>
    <definedName name="SCDPT3_010BEGINNG_7" localSheetId="2">'GMIC-NC_2022-Q3_SCDPT3'!$I$7</definedName>
    <definedName name="SCDPT3_010BEGINNG_8" localSheetId="2">'GMIC-NC_2022-Q3_SCDPT3'!$J$7</definedName>
    <definedName name="SCDPT3_010BEGINNG_9" localSheetId="2">'GMIC-NC_2022-Q3_SCDPT3'!$K$7</definedName>
    <definedName name="SCDPT3_010ENDINGG_10.01" localSheetId="2">'GMIC-NC_2022-Q3_SCDPT3'!$L$9</definedName>
    <definedName name="SCDPT3_010ENDINGG_10.02" localSheetId="2">'GMIC-NC_2022-Q3_SCDPT3'!$M$9</definedName>
    <definedName name="SCDPT3_010ENDINGG_10.03" localSheetId="2">'GMIC-NC_2022-Q3_SCDPT3'!$N$9</definedName>
    <definedName name="SCDPT3_010ENDINGG_11" localSheetId="2">'GMIC-NC_2022-Q3_SCDPT3'!$O$9</definedName>
    <definedName name="SCDPT3_010ENDINGG_12" localSheetId="2">'GMIC-NC_2022-Q3_SCDPT3'!$P$9</definedName>
    <definedName name="SCDPT3_010ENDINGG_13" localSheetId="2">'GMIC-NC_2022-Q3_SCDPT3'!$Q$9</definedName>
    <definedName name="SCDPT3_010ENDINGG_14" localSheetId="2">'GMIC-NC_2022-Q3_SCDPT3'!$R$9</definedName>
    <definedName name="SCDPT3_010ENDINGG_15" localSheetId="2">'GMIC-NC_2022-Q3_SCDPT3'!$S$9</definedName>
    <definedName name="SCDPT3_010ENDINGG_16" localSheetId="2">'GMIC-NC_2022-Q3_SCDPT3'!$T$9</definedName>
    <definedName name="SCDPT3_010ENDINGG_2" localSheetId="2">'GMIC-NC_2022-Q3_SCDPT3'!$D$9</definedName>
    <definedName name="SCDPT3_010ENDINGG_3" localSheetId="2">'GMIC-NC_2022-Q3_SCDPT3'!$E$9</definedName>
    <definedName name="SCDPT3_010ENDINGG_4" localSheetId="2">'GMIC-NC_2022-Q3_SCDPT3'!$F$9</definedName>
    <definedName name="SCDPT3_010ENDINGG_5" localSheetId="2">'GMIC-NC_2022-Q3_SCDPT3'!$G$9</definedName>
    <definedName name="SCDPT3_010ENDINGG_6" localSheetId="2">'GMIC-NC_2022-Q3_SCDPT3'!$H$9</definedName>
    <definedName name="SCDPT3_010ENDINGG_7" localSheetId="2">'GMIC-NC_2022-Q3_SCDPT3'!$I$9</definedName>
    <definedName name="SCDPT3_010ENDINGG_8" localSheetId="2">'GMIC-NC_2022-Q3_SCDPT3'!$J$9</definedName>
    <definedName name="SCDPT3_010ENDINGG_9" localSheetId="2">'GMIC-NC_2022-Q3_SCDPT3'!$K$9</definedName>
    <definedName name="SCDPT3_0300000000_Range" localSheetId="2">'GMIC-NC_2022-Q3_SCDPT3'!$B$11:$T$13</definedName>
    <definedName name="SCDPT3_0309999999_7" localSheetId="2">'GMIC-NC_2022-Q3_SCDPT3'!$I$14</definedName>
    <definedName name="SCDPT3_0309999999_8" localSheetId="2">'GMIC-NC_2022-Q3_SCDPT3'!$J$14</definedName>
    <definedName name="SCDPT3_0309999999_9" localSheetId="2">'GMIC-NC_2022-Q3_SCDPT3'!$K$14</definedName>
    <definedName name="SCDPT3_030BEGINNG_1" localSheetId="2">'GMIC-NC_2022-Q3_SCDPT3'!$C$11</definedName>
    <definedName name="SCDPT3_030BEGINNG_10.01" localSheetId="2">'GMIC-NC_2022-Q3_SCDPT3'!$L$11</definedName>
    <definedName name="SCDPT3_030BEGINNG_10.02" localSheetId="2">'GMIC-NC_2022-Q3_SCDPT3'!$M$11</definedName>
    <definedName name="SCDPT3_030BEGINNG_10.03" localSheetId="2">'GMIC-NC_2022-Q3_SCDPT3'!$N$11</definedName>
    <definedName name="SCDPT3_030BEGINNG_11" localSheetId="2">'GMIC-NC_2022-Q3_SCDPT3'!$O$11</definedName>
    <definedName name="SCDPT3_030BEGINNG_12" localSheetId="2">'GMIC-NC_2022-Q3_SCDPT3'!$P$11</definedName>
    <definedName name="SCDPT3_030BEGINNG_13" localSheetId="2">'GMIC-NC_2022-Q3_SCDPT3'!$Q$11</definedName>
    <definedName name="SCDPT3_030BEGINNG_14" localSheetId="2">'GMIC-NC_2022-Q3_SCDPT3'!$R$11</definedName>
    <definedName name="SCDPT3_030BEGINNG_15" localSheetId="2">'GMIC-NC_2022-Q3_SCDPT3'!$S$11</definedName>
    <definedName name="SCDPT3_030BEGINNG_16" localSheetId="2">'GMIC-NC_2022-Q3_SCDPT3'!$T$11</definedName>
    <definedName name="SCDPT3_030BEGINNG_2" localSheetId="2">'GMIC-NC_2022-Q3_SCDPT3'!$D$11</definedName>
    <definedName name="SCDPT3_030BEGINNG_3" localSheetId="2">'GMIC-NC_2022-Q3_SCDPT3'!$E$11</definedName>
    <definedName name="SCDPT3_030BEGINNG_4" localSheetId="2">'GMIC-NC_2022-Q3_SCDPT3'!$F$11</definedName>
    <definedName name="SCDPT3_030BEGINNG_5" localSheetId="2">'GMIC-NC_2022-Q3_SCDPT3'!$G$11</definedName>
    <definedName name="SCDPT3_030BEGINNG_6" localSheetId="2">'GMIC-NC_2022-Q3_SCDPT3'!$H$11</definedName>
    <definedName name="SCDPT3_030BEGINNG_7" localSheetId="2">'GMIC-NC_2022-Q3_SCDPT3'!$I$11</definedName>
    <definedName name="SCDPT3_030BEGINNG_8" localSheetId="2">'GMIC-NC_2022-Q3_SCDPT3'!$J$11</definedName>
    <definedName name="SCDPT3_030BEGINNG_9" localSheetId="2">'GMIC-NC_2022-Q3_SCDPT3'!$K$11</definedName>
    <definedName name="SCDPT3_030ENDINGG_10.01" localSheetId="2">'GMIC-NC_2022-Q3_SCDPT3'!$L$13</definedName>
    <definedName name="SCDPT3_030ENDINGG_10.02" localSheetId="2">'GMIC-NC_2022-Q3_SCDPT3'!$M$13</definedName>
    <definedName name="SCDPT3_030ENDINGG_10.03" localSheetId="2">'GMIC-NC_2022-Q3_SCDPT3'!$N$13</definedName>
    <definedName name="SCDPT3_030ENDINGG_11" localSheetId="2">'GMIC-NC_2022-Q3_SCDPT3'!$O$13</definedName>
    <definedName name="SCDPT3_030ENDINGG_12" localSheetId="2">'GMIC-NC_2022-Q3_SCDPT3'!$P$13</definedName>
    <definedName name="SCDPT3_030ENDINGG_13" localSheetId="2">'GMIC-NC_2022-Q3_SCDPT3'!$Q$13</definedName>
    <definedName name="SCDPT3_030ENDINGG_14" localSheetId="2">'GMIC-NC_2022-Q3_SCDPT3'!$R$13</definedName>
    <definedName name="SCDPT3_030ENDINGG_15" localSheetId="2">'GMIC-NC_2022-Q3_SCDPT3'!$S$13</definedName>
    <definedName name="SCDPT3_030ENDINGG_16" localSheetId="2">'GMIC-NC_2022-Q3_SCDPT3'!$T$13</definedName>
    <definedName name="SCDPT3_030ENDINGG_2" localSheetId="2">'GMIC-NC_2022-Q3_SCDPT3'!$D$13</definedName>
    <definedName name="SCDPT3_030ENDINGG_3" localSheetId="2">'GMIC-NC_2022-Q3_SCDPT3'!$E$13</definedName>
    <definedName name="SCDPT3_030ENDINGG_4" localSheetId="2">'GMIC-NC_2022-Q3_SCDPT3'!$F$13</definedName>
    <definedName name="SCDPT3_030ENDINGG_5" localSheetId="2">'GMIC-NC_2022-Q3_SCDPT3'!$G$13</definedName>
    <definedName name="SCDPT3_030ENDINGG_6" localSheetId="2">'GMIC-NC_2022-Q3_SCDPT3'!$H$13</definedName>
    <definedName name="SCDPT3_030ENDINGG_7" localSheetId="2">'GMIC-NC_2022-Q3_SCDPT3'!$I$13</definedName>
    <definedName name="SCDPT3_030ENDINGG_8" localSheetId="2">'GMIC-NC_2022-Q3_SCDPT3'!$J$13</definedName>
    <definedName name="SCDPT3_030ENDINGG_9" localSheetId="2">'GMIC-NC_2022-Q3_SCDPT3'!$K$13</definedName>
    <definedName name="SCDPT3_0500000000_Range" localSheetId="2">'GMIC-NC_2022-Q3_SCDPT3'!$B$15:$T$17</definedName>
    <definedName name="SCDPT3_0509999999_7" localSheetId="2">'GMIC-NC_2022-Q3_SCDPT3'!$I$18</definedName>
    <definedName name="SCDPT3_0509999999_8" localSheetId="2">'GMIC-NC_2022-Q3_SCDPT3'!$J$18</definedName>
    <definedName name="SCDPT3_0509999999_9" localSheetId="2">'GMIC-NC_2022-Q3_SCDPT3'!$K$18</definedName>
    <definedName name="SCDPT3_050BEGINNG_1" localSheetId="2">'GMIC-NC_2022-Q3_SCDPT3'!$C$15</definedName>
    <definedName name="SCDPT3_050BEGINNG_10.01" localSheetId="2">'GMIC-NC_2022-Q3_SCDPT3'!$L$15</definedName>
    <definedName name="SCDPT3_050BEGINNG_10.02" localSheetId="2">'GMIC-NC_2022-Q3_SCDPT3'!$M$15</definedName>
    <definedName name="SCDPT3_050BEGINNG_10.03" localSheetId="2">'GMIC-NC_2022-Q3_SCDPT3'!$N$15</definedName>
    <definedName name="SCDPT3_050BEGINNG_11" localSheetId="2">'GMIC-NC_2022-Q3_SCDPT3'!$O$15</definedName>
    <definedName name="SCDPT3_050BEGINNG_12" localSheetId="2">'GMIC-NC_2022-Q3_SCDPT3'!$P$15</definedName>
    <definedName name="SCDPT3_050BEGINNG_13" localSheetId="2">'GMIC-NC_2022-Q3_SCDPT3'!$Q$15</definedName>
    <definedName name="SCDPT3_050BEGINNG_14" localSheetId="2">'GMIC-NC_2022-Q3_SCDPT3'!$R$15</definedName>
    <definedName name="SCDPT3_050BEGINNG_15" localSheetId="2">'GMIC-NC_2022-Q3_SCDPT3'!$S$15</definedName>
    <definedName name="SCDPT3_050BEGINNG_16" localSheetId="2">'GMIC-NC_2022-Q3_SCDPT3'!$T$15</definedName>
    <definedName name="SCDPT3_050BEGINNG_2" localSheetId="2">'GMIC-NC_2022-Q3_SCDPT3'!$D$15</definedName>
    <definedName name="SCDPT3_050BEGINNG_3" localSheetId="2">'GMIC-NC_2022-Q3_SCDPT3'!$E$15</definedName>
    <definedName name="SCDPT3_050BEGINNG_4" localSheetId="2">'GMIC-NC_2022-Q3_SCDPT3'!$F$15</definedName>
    <definedName name="SCDPT3_050BEGINNG_5" localSheetId="2">'GMIC-NC_2022-Q3_SCDPT3'!$G$15</definedName>
    <definedName name="SCDPT3_050BEGINNG_6" localSheetId="2">'GMIC-NC_2022-Q3_SCDPT3'!$H$15</definedName>
    <definedName name="SCDPT3_050BEGINNG_7" localSheetId="2">'GMIC-NC_2022-Q3_SCDPT3'!$I$15</definedName>
    <definedName name="SCDPT3_050BEGINNG_8" localSheetId="2">'GMIC-NC_2022-Q3_SCDPT3'!$J$15</definedName>
    <definedName name="SCDPT3_050BEGINNG_9" localSheetId="2">'GMIC-NC_2022-Q3_SCDPT3'!$K$15</definedName>
    <definedName name="SCDPT3_050ENDINGG_10.01" localSheetId="2">'GMIC-NC_2022-Q3_SCDPT3'!$L$17</definedName>
    <definedName name="SCDPT3_050ENDINGG_10.02" localSheetId="2">'GMIC-NC_2022-Q3_SCDPT3'!$M$17</definedName>
    <definedName name="SCDPT3_050ENDINGG_10.03" localSheetId="2">'GMIC-NC_2022-Q3_SCDPT3'!$N$17</definedName>
    <definedName name="SCDPT3_050ENDINGG_11" localSheetId="2">'GMIC-NC_2022-Q3_SCDPT3'!$O$17</definedName>
    <definedName name="SCDPT3_050ENDINGG_12" localSheetId="2">'GMIC-NC_2022-Q3_SCDPT3'!$P$17</definedName>
    <definedName name="SCDPT3_050ENDINGG_13" localSheetId="2">'GMIC-NC_2022-Q3_SCDPT3'!$Q$17</definedName>
    <definedName name="SCDPT3_050ENDINGG_14" localSheetId="2">'GMIC-NC_2022-Q3_SCDPT3'!$R$17</definedName>
    <definedName name="SCDPT3_050ENDINGG_15" localSheetId="2">'GMIC-NC_2022-Q3_SCDPT3'!$S$17</definedName>
    <definedName name="SCDPT3_050ENDINGG_16" localSheetId="2">'GMIC-NC_2022-Q3_SCDPT3'!$T$17</definedName>
    <definedName name="SCDPT3_050ENDINGG_2" localSheetId="2">'GMIC-NC_2022-Q3_SCDPT3'!$D$17</definedName>
    <definedName name="SCDPT3_050ENDINGG_3" localSheetId="2">'GMIC-NC_2022-Q3_SCDPT3'!$E$17</definedName>
    <definedName name="SCDPT3_050ENDINGG_4" localSheetId="2">'GMIC-NC_2022-Q3_SCDPT3'!$F$17</definedName>
    <definedName name="SCDPT3_050ENDINGG_5" localSheetId="2">'GMIC-NC_2022-Q3_SCDPT3'!$G$17</definedName>
    <definedName name="SCDPT3_050ENDINGG_6" localSheetId="2">'GMIC-NC_2022-Q3_SCDPT3'!$H$17</definedName>
    <definedName name="SCDPT3_050ENDINGG_7" localSheetId="2">'GMIC-NC_2022-Q3_SCDPT3'!$I$17</definedName>
    <definedName name="SCDPT3_050ENDINGG_8" localSheetId="2">'GMIC-NC_2022-Q3_SCDPT3'!$J$17</definedName>
    <definedName name="SCDPT3_050ENDINGG_9" localSheetId="2">'GMIC-NC_2022-Q3_SCDPT3'!$K$17</definedName>
    <definedName name="SCDPT3_0700000000_Range" localSheetId="2">'GMIC-NC_2022-Q3_SCDPT3'!$B$19:$T$21</definedName>
    <definedName name="SCDPT3_0709999999_7" localSheetId="2">'GMIC-NC_2022-Q3_SCDPT3'!$I$22</definedName>
    <definedName name="SCDPT3_0709999999_8" localSheetId="2">'GMIC-NC_2022-Q3_SCDPT3'!$J$22</definedName>
    <definedName name="SCDPT3_0709999999_9" localSheetId="2">'GMIC-NC_2022-Q3_SCDPT3'!$K$22</definedName>
    <definedName name="SCDPT3_070BEGINNG_1" localSheetId="2">'GMIC-NC_2022-Q3_SCDPT3'!$C$19</definedName>
    <definedName name="SCDPT3_070BEGINNG_10.01" localSheetId="2">'GMIC-NC_2022-Q3_SCDPT3'!$L$19</definedName>
    <definedName name="SCDPT3_070BEGINNG_10.02" localSheetId="2">'GMIC-NC_2022-Q3_SCDPT3'!$M$19</definedName>
    <definedName name="SCDPT3_070BEGINNG_10.03" localSheetId="2">'GMIC-NC_2022-Q3_SCDPT3'!$N$19</definedName>
    <definedName name="SCDPT3_070BEGINNG_11" localSheetId="2">'GMIC-NC_2022-Q3_SCDPT3'!$O$19</definedName>
    <definedName name="SCDPT3_070BEGINNG_12" localSheetId="2">'GMIC-NC_2022-Q3_SCDPT3'!$P$19</definedName>
    <definedName name="SCDPT3_070BEGINNG_13" localSheetId="2">'GMIC-NC_2022-Q3_SCDPT3'!$Q$19</definedName>
    <definedName name="SCDPT3_070BEGINNG_14" localSheetId="2">'GMIC-NC_2022-Q3_SCDPT3'!$R$19</definedName>
    <definedName name="SCDPT3_070BEGINNG_15" localSheetId="2">'GMIC-NC_2022-Q3_SCDPT3'!$S$19</definedName>
    <definedName name="SCDPT3_070BEGINNG_16" localSheetId="2">'GMIC-NC_2022-Q3_SCDPT3'!$T$19</definedName>
    <definedName name="SCDPT3_070BEGINNG_2" localSheetId="2">'GMIC-NC_2022-Q3_SCDPT3'!$D$19</definedName>
    <definedName name="SCDPT3_070BEGINNG_3" localSheetId="2">'GMIC-NC_2022-Q3_SCDPT3'!$E$19</definedName>
    <definedName name="SCDPT3_070BEGINNG_4" localSheetId="2">'GMIC-NC_2022-Q3_SCDPT3'!$F$19</definedName>
    <definedName name="SCDPT3_070BEGINNG_5" localSheetId="2">'GMIC-NC_2022-Q3_SCDPT3'!$G$19</definedName>
    <definedName name="SCDPT3_070BEGINNG_6" localSheetId="2">'GMIC-NC_2022-Q3_SCDPT3'!$H$19</definedName>
    <definedName name="SCDPT3_070BEGINNG_7" localSheetId="2">'GMIC-NC_2022-Q3_SCDPT3'!$I$19</definedName>
    <definedName name="SCDPT3_070BEGINNG_8" localSheetId="2">'GMIC-NC_2022-Q3_SCDPT3'!$J$19</definedName>
    <definedName name="SCDPT3_070BEGINNG_9" localSheetId="2">'GMIC-NC_2022-Q3_SCDPT3'!$K$19</definedName>
    <definedName name="SCDPT3_070ENDINGG_10.01" localSheetId="2">'GMIC-NC_2022-Q3_SCDPT3'!$L$21</definedName>
    <definedName name="SCDPT3_070ENDINGG_10.02" localSheetId="2">'GMIC-NC_2022-Q3_SCDPT3'!$M$21</definedName>
    <definedName name="SCDPT3_070ENDINGG_10.03" localSheetId="2">'GMIC-NC_2022-Q3_SCDPT3'!$N$21</definedName>
    <definedName name="SCDPT3_070ENDINGG_11" localSheetId="2">'GMIC-NC_2022-Q3_SCDPT3'!$O$21</definedName>
    <definedName name="SCDPT3_070ENDINGG_12" localSheetId="2">'GMIC-NC_2022-Q3_SCDPT3'!$P$21</definedName>
    <definedName name="SCDPT3_070ENDINGG_13" localSheetId="2">'GMIC-NC_2022-Q3_SCDPT3'!$Q$21</definedName>
    <definedName name="SCDPT3_070ENDINGG_14" localSheetId="2">'GMIC-NC_2022-Q3_SCDPT3'!$R$21</definedName>
    <definedName name="SCDPT3_070ENDINGG_15" localSheetId="2">'GMIC-NC_2022-Q3_SCDPT3'!$S$21</definedName>
    <definedName name="SCDPT3_070ENDINGG_16" localSheetId="2">'GMIC-NC_2022-Q3_SCDPT3'!$T$21</definedName>
    <definedName name="SCDPT3_070ENDINGG_2" localSheetId="2">'GMIC-NC_2022-Q3_SCDPT3'!$D$21</definedName>
    <definedName name="SCDPT3_070ENDINGG_3" localSheetId="2">'GMIC-NC_2022-Q3_SCDPT3'!$E$21</definedName>
    <definedName name="SCDPT3_070ENDINGG_4" localSheetId="2">'GMIC-NC_2022-Q3_SCDPT3'!$F$21</definedName>
    <definedName name="SCDPT3_070ENDINGG_5" localSheetId="2">'GMIC-NC_2022-Q3_SCDPT3'!$G$21</definedName>
    <definedName name="SCDPT3_070ENDINGG_6" localSheetId="2">'GMIC-NC_2022-Q3_SCDPT3'!$H$21</definedName>
    <definedName name="SCDPT3_070ENDINGG_7" localSheetId="2">'GMIC-NC_2022-Q3_SCDPT3'!$I$21</definedName>
    <definedName name="SCDPT3_070ENDINGG_8" localSheetId="2">'GMIC-NC_2022-Q3_SCDPT3'!$J$21</definedName>
    <definedName name="SCDPT3_070ENDINGG_9" localSheetId="2">'GMIC-NC_2022-Q3_SCDPT3'!$K$21</definedName>
    <definedName name="SCDPT3_0900000000_Range" localSheetId="2">'GMIC-NC_2022-Q3_SCDPT3'!$B$23:$T$25</definedName>
    <definedName name="SCDPT3_0909999999_7" localSheetId="2">'GMIC-NC_2022-Q3_SCDPT3'!$I$26</definedName>
    <definedName name="SCDPT3_0909999999_8" localSheetId="2">'GMIC-NC_2022-Q3_SCDPT3'!$J$26</definedName>
    <definedName name="SCDPT3_0909999999_9" localSheetId="2">'GMIC-NC_2022-Q3_SCDPT3'!$K$26</definedName>
    <definedName name="SCDPT3_090BEGINNG_1" localSheetId="2">'GMIC-NC_2022-Q3_SCDPT3'!$C$23</definedName>
    <definedName name="SCDPT3_090BEGINNG_10.01" localSheetId="2">'GMIC-NC_2022-Q3_SCDPT3'!$L$23</definedName>
    <definedName name="SCDPT3_090BEGINNG_10.02" localSheetId="2">'GMIC-NC_2022-Q3_SCDPT3'!$M$23</definedName>
    <definedName name="SCDPT3_090BEGINNG_10.03" localSheetId="2">'GMIC-NC_2022-Q3_SCDPT3'!$N$23</definedName>
    <definedName name="SCDPT3_090BEGINNG_11" localSheetId="2">'GMIC-NC_2022-Q3_SCDPT3'!$O$23</definedName>
    <definedName name="SCDPT3_090BEGINNG_12" localSheetId="2">'GMIC-NC_2022-Q3_SCDPT3'!$P$23</definedName>
    <definedName name="SCDPT3_090BEGINNG_13" localSheetId="2">'GMIC-NC_2022-Q3_SCDPT3'!$Q$23</definedName>
    <definedName name="SCDPT3_090BEGINNG_14" localSheetId="2">'GMIC-NC_2022-Q3_SCDPT3'!$R$23</definedName>
    <definedName name="SCDPT3_090BEGINNG_15" localSheetId="2">'GMIC-NC_2022-Q3_SCDPT3'!$S$23</definedName>
    <definedName name="SCDPT3_090BEGINNG_16" localSheetId="2">'GMIC-NC_2022-Q3_SCDPT3'!$T$23</definedName>
    <definedName name="SCDPT3_090BEGINNG_2" localSheetId="2">'GMIC-NC_2022-Q3_SCDPT3'!$D$23</definedName>
    <definedName name="SCDPT3_090BEGINNG_3" localSheetId="2">'GMIC-NC_2022-Q3_SCDPT3'!$E$23</definedName>
    <definedName name="SCDPT3_090BEGINNG_4" localSheetId="2">'GMIC-NC_2022-Q3_SCDPT3'!$F$23</definedName>
    <definedName name="SCDPT3_090BEGINNG_5" localSheetId="2">'GMIC-NC_2022-Q3_SCDPT3'!$G$23</definedName>
    <definedName name="SCDPT3_090BEGINNG_6" localSheetId="2">'GMIC-NC_2022-Q3_SCDPT3'!$H$23</definedName>
    <definedName name="SCDPT3_090BEGINNG_7" localSheetId="2">'GMIC-NC_2022-Q3_SCDPT3'!$I$23</definedName>
    <definedName name="SCDPT3_090BEGINNG_8" localSheetId="2">'GMIC-NC_2022-Q3_SCDPT3'!$J$23</definedName>
    <definedName name="SCDPT3_090BEGINNG_9" localSheetId="2">'GMIC-NC_2022-Q3_SCDPT3'!$K$23</definedName>
    <definedName name="SCDPT3_090ENDINGG_10.01" localSheetId="2">'GMIC-NC_2022-Q3_SCDPT3'!$L$25</definedName>
    <definedName name="SCDPT3_090ENDINGG_10.02" localSheetId="2">'GMIC-NC_2022-Q3_SCDPT3'!$M$25</definedName>
    <definedName name="SCDPT3_090ENDINGG_10.03" localSheetId="2">'GMIC-NC_2022-Q3_SCDPT3'!$N$25</definedName>
    <definedName name="SCDPT3_090ENDINGG_11" localSheetId="2">'GMIC-NC_2022-Q3_SCDPT3'!$O$25</definedName>
    <definedName name="SCDPT3_090ENDINGG_12" localSheetId="2">'GMIC-NC_2022-Q3_SCDPT3'!$P$25</definedName>
    <definedName name="SCDPT3_090ENDINGG_13" localSheetId="2">'GMIC-NC_2022-Q3_SCDPT3'!$Q$25</definedName>
    <definedName name="SCDPT3_090ENDINGG_14" localSheetId="2">'GMIC-NC_2022-Q3_SCDPT3'!$R$25</definedName>
    <definedName name="SCDPT3_090ENDINGG_15" localSheetId="2">'GMIC-NC_2022-Q3_SCDPT3'!$S$25</definedName>
    <definedName name="SCDPT3_090ENDINGG_16" localSheetId="2">'GMIC-NC_2022-Q3_SCDPT3'!$T$25</definedName>
    <definedName name="SCDPT3_090ENDINGG_2" localSheetId="2">'GMIC-NC_2022-Q3_SCDPT3'!$D$25</definedName>
    <definedName name="SCDPT3_090ENDINGG_3" localSheetId="2">'GMIC-NC_2022-Q3_SCDPT3'!$E$25</definedName>
    <definedName name="SCDPT3_090ENDINGG_4" localSheetId="2">'GMIC-NC_2022-Q3_SCDPT3'!$F$25</definedName>
    <definedName name="SCDPT3_090ENDINGG_5" localSheetId="2">'GMIC-NC_2022-Q3_SCDPT3'!$G$25</definedName>
    <definedName name="SCDPT3_090ENDINGG_6" localSheetId="2">'GMIC-NC_2022-Q3_SCDPT3'!$H$25</definedName>
    <definedName name="SCDPT3_090ENDINGG_7" localSheetId="2">'GMIC-NC_2022-Q3_SCDPT3'!$I$25</definedName>
    <definedName name="SCDPT3_090ENDINGG_8" localSheetId="2">'GMIC-NC_2022-Q3_SCDPT3'!$J$25</definedName>
    <definedName name="SCDPT3_090ENDINGG_9" localSheetId="2">'GMIC-NC_2022-Q3_SCDPT3'!$K$25</definedName>
    <definedName name="SCDPT3_1100000000_Range" localSheetId="2">'GMIC-NC_2022-Q3_SCDPT3'!$B$27:$T$33</definedName>
    <definedName name="SCDPT3_1100000001_1" localSheetId="2">'GMIC-NC_2022-Q3_SCDPT3'!$C$28</definedName>
    <definedName name="SCDPT3_1100000001_10.01" localSheetId="2">'GMIC-NC_2022-Q3_SCDPT3'!$L$28</definedName>
    <definedName name="SCDPT3_1100000001_10.02" localSheetId="2">'GMIC-NC_2022-Q3_SCDPT3'!$M$28</definedName>
    <definedName name="SCDPT3_1100000001_10.03" localSheetId="2">'GMIC-NC_2022-Q3_SCDPT3'!$N$28</definedName>
    <definedName name="SCDPT3_1100000001_12" localSheetId="2">'GMIC-NC_2022-Q3_SCDPT3'!$P$28</definedName>
    <definedName name="SCDPT3_1100000001_13" localSheetId="2">'GMIC-NC_2022-Q3_SCDPT3'!$Q$28</definedName>
    <definedName name="SCDPT3_1100000001_14" localSheetId="2">'GMIC-NC_2022-Q3_SCDPT3'!$R$28</definedName>
    <definedName name="SCDPT3_1100000001_15" localSheetId="2">'GMIC-NC_2022-Q3_SCDPT3'!$S$28</definedName>
    <definedName name="SCDPT3_1100000001_16" localSheetId="2">'GMIC-NC_2022-Q3_SCDPT3'!$T$28</definedName>
    <definedName name="SCDPT3_1100000001_2" localSheetId="2">'GMIC-NC_2022-Q3_SCDPT3'!$D$28</definedName>
    <definedName name="SCDPT3_1100000001_3" localSheetId="2">'GMIC-NC_2022-Q3_SCDPT3'!$E$28</definedName>
    <definedName name="SCDPT3_1100000001_4" localSheetId="2">'GMIC-NC_2022-Q3_SCDPT3'!$F$28</definedName>
    <definedName name="SCDPT3_1100000001_5" localSheetId="2">'GMIC-NC_2022-Q3_SCDPT3'!$G$28</definedName>
    <definedName name="SCDPT3_1100000001_7" localSheetId="2">'GMIC-NC_2022-Q3_SCDPT3'!$I$28</definedName>
    <definedName name="SCDPT3_1100000001_8" localSheetId="2">'GMIC-NC_2022-Q3_SCDPT3'!$J$28</definedName>
    <definedName name="SCDPT3_1100000001_9" localSheetId="2">'GMIC-NC_2022-Q3_SCDPT3'!$K$28</definedName>
    <definedName name="SCDPT3_1109999999_7" localSheetId="2">'GMIC-NC_2022-Q3_SCDPT3'!$I$34</definedName>
    <definedName name="SCDPT3_1109999999_8" localSheetId="2">'GMIC-NC_2022-Q3_SCDPT3'!$J$34</definedName>
    <definedName name="SCDPT3_1109999999_9" localSheetId="2">'GMIC-NC_2022-Q3_SCDPT3'!$K$34</definedName>
    <definedName name="SCDPT3_110BEGINNG_1" localSheetId="2">'GMIC-NC_2022-Q3_SCDPT3'!$C$27</definedName>
    <definedName name="SCDPT3_110BEGINNG_10.01" localSheetId="2">'GMIC-NC_2022-Q3_SCDPT3'!$L$27</definedName>
    <definedName name="SCDPT3_110BEGINNG_10.02" localSheetId="2">'GMIC-NC_2022-Q3_SCDPT3'!$M$27</definedName>
    <definedName name="SCDPT3_110BEGINNG_10.03" localSheetId="2">'GMIC-NC_2022-Q3_SCDPT3'!$N$27</definedName>
    <definedName name="SCDPT3_110BEGINNG_11" localSheetId="2">'GMIC-NC_2022-Q3_SCDPT3'!$O$27</definedName>
    <definedName name="SCDPT3_110BEGINNG_12" localSheetId="2">'GMIC-NC_2022-Q3_SCDPT3'!$P$27</definedName>
    <definedName name="SCDPT3_110BEGINNG_13" localSheetId="2">'GMIC-NC_2022-Q3_SCDPT3'!$Q$27</definedName>
    <definedName name="SCDPT3_110BEGINNG_14" localSheetId="2">'GMIC-NC_2022-Q3_SCDPT3'!$R$27</definedName>
    <definedName name="SCDPT3_110BEGINNG_15" localSheetId="2">'GMIC-NC_2022-Q3_SCDPT3'!$S$27</definedName>
    <definedName name="SCDPT3_110BEGINNG_16" localSheetId="2">'GMIC-NC_2022-Q3_SCDPT3'!$T$27</definedName>
    <definedName name="SCDPT3_110BEGINNG_2" localSheetId="2">'GMIC-NC_2022-Q3_SCDPT3'!$D$27</definedName>
    <definedName name="SCDPT3_110BEGINNG_3" localSheetId="2">'GMIC-NC_2022-Q3_SCDPT3'!$E$27</definedName>
    <definedName name="SCDPT3_110BEGINNG_4" localSheetId="2">'GMIC-NC_2022-Q3_SCDPT3'!$F$27</definedName>
    <definedName name="SCDPT3_110BEGINNG_5" localSheetId="2">'GMIC-NC_2022-Q3_SCDPT3'!$G$27</definedName>
    <definedName name="SCDPT3_110BEGINNG_6" localSheetId="2">'GMIC-NC_2022-Q3_SCDPT3'!$H$27</definedName>
    <definedName name="SCDPT3_110BEGINNG_7" localSheetId="2">'GMIC-NC_2022-Q3_SCDPT3'!$I$27</definedName>
    <definedName name="SCDPT3_110BEGINNG_8" localSheetId="2">'GMIC-NC_2022-Q3_SCDPT3'!$J$27</definedName>
    <definedName name="SCDPT3_110BEGINNG_9" localSheetId="2">'GMIC-NC_2022-Q3_SCDPT3'!$K$27</definedName>
    <definedName name="SCDPT3_110ENDINGG_10.01" localSheetId="2">'GMIC-NC_2022-Q3_SCDPT3'!$L$33</definedName>
    <definedName name="SCDPT3_110ENDINGG_10.02" localSheetId="2">'GMIC-NC_2022-Q3_SCDPT3'!$M$33</definedName>
    <definedName name="SCDPT3_110ENDINGG_10.03" localSheetId="2">'GMIC-NC_2022-Q3_SCDPT3'!$N$33</definedName>
    <definedName name="SCDPT3_110ENDINGG_11" localSheetId="2">'GMIC-NC_2022-Q3_SCDPT3'!$O$33</definedName>
    <definedName name="SCDPT3_110ENDINGG_12" localSheetId="2">'GMIC-NC_2022-Q3_SCDPT3'!$P$33</definedName>
    <definedName name="SCDPT3_110ENDINGG_13" localSheetId="2">'GMIC-NC_2022-Q3_SCDPT3'!$Q$33</definedName>
    <definedName name="SCDPT3_110ENDINGG_14" localSheetId="2">'GMIC-NC_2022-Q3_SCDPT3'!$R$33</definedName>
    <definedName name="SCDPT3_110ENDINGG_15" localSheetId="2">'GMIC-NC_2022-Q3_SCDPT3'!$S$33</definedName>
    <definedName name="SCDPT3_110ENDINGG_16" localSheetId="2">'GMIC-NC_2022-Q3_SCDPT3'!$T$33</definedName>
    <definedName name="SCDPT3_110ENDINGG_2" localSheetId="2">'GMIC-NC_2022-Q3_SCDPT3'!$D$33</definedName>
    <definedName name="SCDPT3_110ENDINGG_3" localSheetId="2">'GMIC-NC_2022-Q3_SCDPT3'!$E$33</definedName>
    <definedName name="SCDPT3_110ENDINGG_4" localSheetId="2">'GMIC-NC_2022-Q3_SCDPT3'!$F$33</definedName>
    <definedName name="SCDPT3_110ENDINGG_5" localSheetId="2">'GMIC-NC_2022-Q3_SCDPT3'!$G$33</definedName>
    <definedName name="SCDPT3_110ENDINGG_6" localSheetId="2">'GMIC-NC_2022-Q3_SCDPT3'!$H$33</definedName>
    <definedName name="SCDPT3_110ENDINGG_7" localSheetId="2">'GMIC-NC_2022-Q3_SCDPT3'!$I$33</definedName>
    <definedName name="SCDPT3_110ENDINGG_8" localSheetId="2">'GMIC-NC_2022-Q3_SCDPT3'!$J$33</definedName>
    <definedName name="SCDPT3_110ENDINGG_9" localSheetId="2">'GMIC-NC_2022-Q3_SCDPT3'!$K$33</definedName>
    <definedName name="SCDPT3_1300000000_Range" localSheetId="2">'GMIC-NC_2022-Q3_SCDPT3'!$B$35:$T$37</definedName>
    <definedName name="SCDPT3_1309999999_7" localSheetId="2">'GMIC-NC_2022-Q3_SCDPT3'!$I$38</definedName>
    <definedName name="SCDPT3_1309999999_8" localSheetId="2">'GMIC-NC_2022-Q3_SCDPT3'!$J$38</definedName>
    <definedName name="SCDPT3_1309999999_9" localSheetId="2">'GMIC-NC_2022-Q3_SCDPT3'!$K$38</definedName>
    <definedName name="SCDPT3_130BEGINNG_1" localSheetId="2">'GMIC-NC_2022-Q3_SCDPT3'!$C$35</definedName>
    <definedName name="SCDPT3_130BEGINNG_10.01" localSheetId="2">'GMIC-NC_2022-Q3_SCDPT3'!$L$35</definedName>
    <definedName name="SCDPT3_130BEGINNG_10.02" localSheetId="2">'GMIC-NC_2022-Q3_SCDPT3'!$M$35</definedName>
    <definedName name="SCDPT3_130BEGINNG_10.03" localSheetId="2">'GMIC-NC_2022-Q3_SCDPT3'!$N$35</definedName>
    <definedName name="SCDPT3_130BEGINNG_11" localSheetId="2">'GMIC-NC_2022-Q3_SCDPT3'!$O$35</definedName>
    <definedName name="SCDPT3_130BEGINNG_12" localSheetId="2">'GMIC-NC_2022-Q3_SCDPT3'!$P$35</definedName>
    <definedName name="SCDPT3_130BEGINNG_13" localSheetId="2">'GMIC-NC_2022-Q3_SCDPT3'!$Q$35</definedName>
    <definedName name="SCDPT3_130BEGINNG_14" localSheetId="2">'GMIC-NC_2022-Q3_SCDPT3'!$R$35</definedName>
    <definedName name="SCDPT3_130BEGINNG_15" localSheetId="2">'GMIC-NC_2022-Q3_SCDPT3'!$S$35</definedName>
    <definedName name="SCDPT3_130BEGINNG_16" localSheetId="2">'GMIC-NC_2022-Q3_SCDPT3'!$T$35</definedName>
    <definedName name="SCDPT3_130BEGINNG_2" localSheetId="2">'GMIC-NC_2022-Q3_SCDPT3'!$D$35</definedName>
    <definedName name="SCDPT3_130BEGINNG_3" localSheetId="2">'GMIC-NC_2022-Q3_SCDPT3'!$E$35</definedName>
    <definedName name="SCDPT3_130BEGINNG_4" localSheetId="2">'GMIC-NC_2022-Q3_SCDPT3'!$F$35</definedName>
    <definedName name="SCDPT3_130BEGINNG_5" localSheetId="2">'GMIC-NC_2022-Q3_SCDPT3'!$G$35</definedName>
    <definedName name="SCDPT3_130BEGINNG_6" localSheetId="2">'GMIC-NC_2022-Q3_SCDPT3'!$H$35</definedName>
    <definedName name="SCDPT3_130BEGINNG_7" localSheetId="2">'GMIC-NC_2022-Q3_SCDPT3'!$I$35</definedName>
    <definedName name="SCDPT3_130BEGINNG_8" localSheetId="2">'GMIC-NC_2022-Q3_SCDPT3'!$J$35</definedName>
    <definedName name="SCDPT3_130BEGINNG_9" localSheetId="2">'GMIC-NC_2022-Q3_SCDPT3'!$K$35</definedName>
    <definedName name="SCDPT3_130ENDINGG_10.01" localSheetId="2">'GMIC-NC_2022-Q3_SCDPT3'!$L$37</definedName>
    <definedName name="SCDPT3_130ENDINGG_10.02" localSheetId="2">'GMIC-NC_2022-Q3_SCDPT3'!$M$37</definedName>
    <definedName name="SCDPT3_130ENDINGG_10.03" localSheetId="2">'GMIC-NC_2022-Q3_SCDPT3'!$N$37</definedName>
    <definedName name="SCDPT3_130ENDINGG_11" localSheetId="2">'GMIC-NC_2022-Q3_SCDPT3'!$O$37</definedName>
    <definedName name="SCDPT3_130ENDINGG_12" localSheetId="2">'GMIC-NC_2022-Q3_SCDPT3'!$P$37</definedName>
    <definedName name="SCDPT3_130ENDINGG_13" localSheetId="2">'GMIC-NC_2022-Q3_SCDPT3'!$Q$37</definedName>
    <definedName name="SCDPT3_130ENDINGG_14" localSheetId="2">'GMIC-NC_2022-Q3_SCDPT3'!$R$37</definedName>
    <definedName name="SCDPT3_130ENDINGG_15" localSheetId="2">'GMIC-NC_2022-Q3_SCDPT3'!$S$37</definedName>
    <definedName name="SCDPT3_130ENDINGG_16" localSheetId="2">'GMIC-NC_2022-Q3_SCDPT3'!$T$37</definedName>
    <definedName name="SCDPT3_130ENDINGG_2" localSheetId="2">'GMIC-NC_2022-Q3_SCDPT3'!$D$37</definedName>
    <definedName name="SCDPT3_130ENDINGG_3" localSheetId="2">'GMIC-NC_2022-Q3_SCDPT3'!$E$37</definedName>
    <definedName name="SCDPT3_130ENDINGG_4" localSheetId="2">'GMIC-NC_2022-Q3_SCDPT3'!$F$37</definedName>
    <definedName name="SCDPT3_130ENDINGG_5" localSheetId="2">'GMIC-NC_2022-Q3_SCDPT3'!$G$37</definedName>
    <definedName name="SCDPT3_130ENDINGG_6" localSheetId="2">'GMIC-NC_2022-Q3_SCDPT3'!$H$37</definedName>
    <definedName name="SCDPT3_130ENDINGG_7" localSheetId="2">'GMIC-NC_2022-Q3_SCDPT3'!$I$37</definedName>
    <definedName name="SCDPT3_130ENDINGG_8" localSheetId="2">'GMIC-NC_2022-Q3_SCDPT3'!$J$37</definedName>
    <definedName name="SCDPT3_130ENDINGG_9" localSheetId="2">'GMIC-NC_2022-Q3_SCDPT3'!$K$37</definedName>
    <definedName name="SCDPT3_1500000000_Range" localSheetId="2">'GMIC-NC_2022-Q3_SCDPT3'!$B$39:$T$41</definedName>
    <definedName name="SCDPT3_1509999999_7" localSheetId="2">'GMIC-NC_2022-Q3_SCDPT3'!$I$42</definedName>
    <definedName name="SCDPT3_1509999999_8" localSheetId="2">'GMIC-NC_2022-Q3_SCDPT3'!$J$42</definedName>
    <definedName name="SCDPT3_1509999999_9" localSheetId="2">'GMIC-NC_2022-Q3_SCDPT3'!$K$42</definedName>
    <definedName name="SCDPT3_150BEGINNG_1" localSheetId="2">'GMIC-NC_2022-Q3_SCDPT3'!$C$39</definedName>
    <definedName name="SCDPT3_150BEGINNG_10.01" localSheetId="2">'GMIC-NC_2022-Q3_SCDPT3'!$L$39</definedName>
    <definedName name="SCDPT3_150BEGINNG_10.02" localSheetId="2">'GMIC-NC_2022-Q3_SCDPT3'!$M$39</definedName>
    <definedName name="SCDPT3_150BEGINNG_10.03" localSheetId="2">'GMIC-NC_2022-Q3_SCDPT3'!$N$39</definedName>
    <definedName name="SCDPT3_150BEGINNG_11" localSheetId="2">'GMIC-NC_2022-Q3_SCDPT3'!$O$39</definedName>
    <definedName name="SCDPT3_150BEGINNG_12" localSheetId="2">'GMIC-NC_2022-Q3_SCDPT3'!$P$39</definedName>
    <definedName name="SCDPT3_150BEGINNG_13" localSheetId="2">'GMIC-NC_2022-Q3_SCDPT3'!$Q$39</definedName>
    <definedName name="SCDPT3_150BEGINNG_14" localSheetId="2">'GMIC-NC_2022-Q3_SCDPT3'!$R$39</definedName>
    <definedName name="SCDPT3_150BEGINNG_15" localSheetId="2">'GMIC-NC_2022-Q3_SCDPT3'!$S$39</definedName>
    <definedName name="SCDPT3_150BEGINNG_16" localSheetId="2">'GMIC-NC_2022-Q3_SCDPT3'!$T$39</definedName>
    <definedName name="SCDPT3_150BEGINNG_2" localSheetId="2">'GMIC-NC_2022-Q3_SCDPT3'!$D$39</definedName>
    <definedName name="SCDPT3_150BEGINNG_3" localSheetId="2">'GMIC-NC_2022-Q3_SCDPT3'!$E$39</definedName>
    <definedName name="SCDPT3_150BEGINNG_4" localSheetId="2">'GMIC-NC_2022-Q3_SCDPT3'!$F$39</definedName>
    <definedName name="SCDPT3_150BEGINNG_5" localSheetId="2">'GMIC-NC_2022-Q3_SCDPT3'!$G$39</definedName>
    <definedName name="SCDPT3_150BEGINNG_6" localSheetId="2">'GMIC-NC_2022-Q3_SCDPT3'!$H$39</definedName>
    <definedName name="SCDPT3_150BEGINNG_7" localSheetId="2">'GMIC-NC_2022-Q3_SCDPT3'!$I$39</definedName>
    <definedName name="SCDPT3_150BEGINNG_8" localSheetId="2">'GMIC-NC_2022-Q3_SCDPT3'!$J$39</definedName>
    <definedName name="SCDPT3_150BEGINNG_9" localSheetId="2">'GMIC-NC_2022-Q3_SCDPT3'!$K$39</definedName>
    <definedName name="SCDPT3_150ENDINGG_10.01" localSheetId="2">'GMIC-NC_2022-Q3_SCDPT3'!$L$41</definedName>
    <definedName name="SCDPT3_150ENDINGG_10.02" localSheetId="2">'GMIC-NC_2022-Q3_SCDPT3'!$M$41</definedName>
    <definedName name="SCDPT3_150ENDINGG_10.03" localSheetId="2">'GMIC-NC_2022-Q3_SCDPT3'!$N$41</definedName>
    <definedName name="SCDPT3_150ENDINGG_11" localSheetId="2">'GMIC-NC_2022-Q3_SCDPT3'!$O$41</definedName>
    <definedName name="SCDPT3_150ENDINGG_12" localSheetId="2">'GMIC-NC_2022-Q3_SCDPT3'!$P$41</definedName>
    <definedName name="SCDPT3_150ENDINGG_13" localSheetId="2">'GMIC-NC_2022-Q3_SCDPT3'!$Q$41</definedName>
    <definedName name="SCDPT3_150ENDINGG_14" localSheetId="2">'GMIC-NC_2022-Q3_SCDPT3'!$R$41</definedName>
    <definedName name="SCDPT3_150ENDINGG_15" localSheetId="2">'GMIC-NC_2022-Q3_SCDPT3'!$S$41</definedName>
    <definedName name="SCDPT3_150ENDINGG_16" localSheetId="2">'GMIC-NC_2022-Q3_SCDPT3'!$T$41</definedName>
    <definedName name="SCDPT3_150ENDINGG_2" localSheetId="2">'GMIC-NC_2022-Q3_SCDPT3'!$D$41</definedName>
    <definedName name="SCDPT3_150ENDINGG_3" localSheetId="2">'GMIC-NC_2022-Q3_SCDPT3'!$E$41</definedName>
    <definedName name="SCDPT3_150ENDINGG_4" localSheetId="2">'GMIC-NC_2022-Q3_SCDPT3'!$F$41</definedName>
    <definedName name="SCDPT3_150ENDINGG_5" localSheetId="2">'GMIC-NC_2022-Q3_SCDPT3'!$G$41</definedName>
    <definedName name="SCDPT3_150ENDINGG_6" localSheetId="2">'GMIC-NC_2022-Q3_SCDPT3'!$H$41</definedName>
    <definedName name="SCDPT3_150ENDINGG_7" localSheetId="2">'GMIC-NC_2022-Q3_SCDPT3'!$I$41</definedName>
    <definedName name="SCDPT3_150ENDINGG_8" localSheetId="2">'GMIC-NC_2022-Q3_SCDPT3'!$J$41</definedName>
    <definedName name="SCDPT3_150ENDINGG_9" localSheetId="2">'GMIC-NC_2022-Q3_SCDPT3'!$K$41</definedName>
    <definedName name="SCDPT3_1610000000_Range" localSheetId="2">'GMIC-NC_2022-Q3_SCDPT3'!$B$43:$T$45</definedName>
    <definedName name="SCDPT3_1619999999_7" localSheetId="2">'GMIC-NC_2022-Q3_SCDPT3'!$I$46</definedName>
    <definedName name="SCDPT3_1619999999_8" localSheetId="2">'GMIC-NC_2022-Q3_SCDPT3'!$J$46</definedName>
    <definedName name="SCDPT3_1619999999_9" localSheetId="2">'GMIC-NC_2022-Q3_SCDPT3'!$K$46</definedName>
    <definedName name="SCDPT3_161BEGINNG_1" localSheetId="2">'GMIC-NC_2022-Q3_SCDPT3'!$C$43</definedName>
    <definedName name="SCDPT3_161BEGINNG_10.01" localSheetId="2">'GMIC-NC_2022-Q3_SCDPT3'!$L$43</definedName>
    <definedName name="SCDPT3_161BEGINNG_10.02" localSheetId="2">'GMIC-NC_2022-Q3_SCDPT3'!$M$43</definedName>
    <definedName name="SCDPT3_161BEGINNG_10.03" localSheetId="2">'GMIC-NC_2022-Q3_SCDPT3'!$N$43</definedName>
    <definedName name="SCDPT3_161BEGINNG_11" localSheetId="2">'GMIC-NC_2022-Q3_SCDPT3'!$O$43</definedName>
    <definedName name="SCDPT3_161BEGINNG_12" localSheetId="2">'GMIC-NC_2022-Q3_SCDPT3'!$P$43</definedName>
    <definedName name="SCDPT3_161BEGINNG_13" localSheetId="2">'GMIC-NC_2022-Q3_SCDPT3'!$Q$43</definedName>
    <definedName name="SCDPT3_161BEGINNG_14" localSheetId="2">'GMIC-NC_2022-Q3_SCDPT3'!$R$43</definedName>
    <definedName name="SCDPT3_161BEGINNG_15" localSheetId="2">'GMIC-NC_2022-Q3_SCDPT3'!$S$43</definedName>
    <definedName name="SCDPT3_161BEGINNG_16" localSheetId="2">'GMIC-NC_2022-Q3_SCDPT3'!$T$43</definedName>
    <definedName name="SCDPT3_161BEGINNG_2" localSheetId="2">'GMIC-NC_2022-Q3_SCDPT3'!$D$43</definedName>
    <definedName name="SCDPT3_161BEGINNG_3" localSheetId="2">'GMIC-NC_2022-Q3_SCDPT3'!$E$43</definedName>
    <definedName name="SCDPT3_161BEGINNG_4" localSheetId="2">'GMIC-NC_2022-Q3_SCDPT3'!$F$43</definedName>
    <definedName name="SCDPT3_161BEGINNG_5" localSheetId="2">'GMIC-NC_2022-Q3_SCDPT3'!$G$43</definedName>
    <definedName name="SCDPT3_161BEGINNG_6" localSheetId="2">'GMIC-NC_2022-Q3_SCDPT3'!$H$43</definedName>
    <definedName name="SCDPT3_161BEGINNG_7" localSheetId="2">'GMIC-NC_2022-Q3_SCDPT3'!$I$43</definedName>
    <definedName name="SCDPT3_161BEGINNG_8" localSheetId="2">'GMIC-NC_2022-Q3_SCDPT3'!$J$43</definedName>
    <definedName name="SCDPT3_161BEGINNG_9" localSheetId="2">'GMIC-NC_2022-Q3_SCDPT3'!$K$43</definedName>
    <definedName name="SCDPT3_161ENDINGG_10.01" localSheetId="2">'GMIC-NC_2022-Q3_SCDPT3'!$L$45</definedName>
    <definedName name="SCDPT3_161ENDINGG_10.02" localSheetId="2">'GMIC-NC_2022-Q3_SCDPT3'!$M$45</definedName>
    <definedName name="SCDPT3_161ENDINGG_10.03" localSheetId="2">'GMIC-NC_2022-Q3_SCDPT3'!$N$45</definedName>
    <definedName name="SCDPT3_161ENDINGG_11" localSheetId="2">'GMIC-NC_2022-Q3_SCDPT3'!$O$45</definedName>
    <definedName name="SCDPT3_161ENDINGG_12" localSheetId="2">'GMIC-NC_2022-Q3_SCDPT3'!$P$45</definedName>
    <definedName name="SCDPT3_161ENDINGG_13" localSheetId="2">'GMIC-NC_2022-Q3_SCDPT3'!$Q$45</definedName>
    <definedName name="SCDPT3_161ENDINGG_14" localSheetId="2">'GMIC-NC_2022-Q3_SCDPT3'!$R$45</definedName>
    <definedName name="SCDPT3_161ENDINGG_15" localSheetId="2">'GMIC-NC_2022-Q3_SCDPT3'!$S$45</definedName>
    <definedName name="SCDPT3_161ENDINGG_16" localSheetId="2">'GMIC-NC_2022-Q3_SCDPT3'!$T$45</definedName>
    <definedName name="SCDPT3_161ENDINGG_2" localSheetId="2">'GMIC-NC_2022-Q3_SCDPT3'!$D$45</definedName>
    <definedName name="SCDPT3_161ENDINGG_3" localSheetId="2">'GMIC-NC_2022-Q3_SCDPT3'!$E$45</definedName>
    <definedName name="SCDPT3_161ENDINGG_4" localSheetId="2">'GMIC-NC_2022-Q3_SCDPT3'!$F$45</definedName>
    <definedName name="SCDPT3_161ENDINGG_5" localSheetId="2">'GMIC-NC_2022-Q3_SCDPT3'!$G$45</definedName>
    <definedName name="SCDPT3_161ENDINGG_6" localSheetId="2">'GMIC-NC_2022-Q3_SCDPT3'!$H$45</definedName>
    <definedName name="SCDPT3_161ENDINGG_7" localSheetId="2">'GMIC-NC_2022-Q3_SCDPT3'!$I$45</definedName>
    <definedName name="SCDPT3_161ENDINGG_8" localSheetId="2">'GMIC-NC_2022-Q3_SCDPT3'!$J$45</definedName>
    <definedName name="SCDPT3_161ENDINGG_9" localSheetId="2">'GMIC-NC_2022-Q3_SCDPT3'!$K$45</definedName>
    <definedName name="SCDPT3_1900000000_Range" localSheetId="2">'GMIC-NC_2022-Q3_SCDPT3'!$B$47:$T$49</definedName>
    <definedName name="SCDPT3_1909999999_7" localSheetId="2">'GMIC-NC_2022-Q3_SCDPT3'!$I$50</definedName>
    <definedName name="SCDPT3_1909999999_8" localSheetId="2">'GMIC-NC_2022-Q3_SCDPT3'!$J$50</definedName>
    <definedName name="SCDPT3_1909999999_9" localSheetId="2">'GMIC-NC_2022-Q3_SCDPT3'!$K$50</definedName>
    <definedName name="SCDPT3_190BEGINNG_1" localSheetId="2">'GMIC-NC_2022-Q3_SCDPT3'!$C$47</definedName>
    <definedName name="SCDPT3_190BEGINNG_10.01" localSheetId="2">'GMIC-NC_2022-Q3_SCDPT3'!$L$47</definedName>
    <definedName name="SCDPT3_190BEGINNG_10.02" localSheetId="2">'GMIC-NC_2022-Q3_SCDPT3'!$M$47</definedName>
    <definedName name="SCDPT3_190BEGINNG_10.03" localSheetId="2">'GMIC-NC_2022-Q3_SCDPT3'!$N$47</definedName>
    <definedName name="SCDPT3_190BEGINNG_11" localSheetId="2">'GMIC-NC_2022-Q3_SCDPT3'!$O$47</definedName>
    <definedName name="SCDPT3_190BEGINNG_12" localSheetId="2">'GMIC-NC_2022-Q3_SCDPT3'!$P$47</definedName>
    <definedName name="SCDPT3_190BEGINNG_13" localSheetId="2">'GMIC-NC_2022-Q3_SCDPT3'!$Q$47</definedName>
    <definedName name="SCDPT3_190BEGINNG_14" localSheetId="2">'GMIC-NC_2022-Q3_SCDPT3'!$R$47</definedName>
    <definedName name="SCDPT3_190BEGINNG_15" localSheetId="2">'GMIC-NC_2022-Q3_SCDPT3'!$S$47</definedName>
    <definedName name="SCDPT3_190BEGINNG_16" localSheetId="2">'GMIC-NC_2022-Q3_SCDPT3'!$T$47</definedName>
    <definedName name="SCDPT3_190BEGINNG_2" localSheetId="2">'GMIC-NC_2022-Q3_SCDPT3'!$D$47</definedName>
    <definedName name="SCDPT3_190BEGINNG_3" localSheetId="2">'GMIC-NC_2022-Q3_SCDPT3'!$E$47</definedName>
    <definedName name="SCDPT3_190BEGINNG_4" localSheetId="2">'GMIC-NC_2022-Q3_SCDPT3'!$F$47</definedName>
    <definedName name="SCDPT3_190BEGINNG_5" localSheetId="2">'GMIC-NC_2022-Q3_SCDPT3'!$G$47</definedName>
    <definedName name="SCDPT3_190BEGINNG_6" localSheetId="2">'GMIC-NC_2022-Q3_SCDPT3'!$H$47</definedName>
    <definedName name="SCDPT3_190BEGINNG_7" localSheetId="2">'GMIC-NC_2022-Q3_SCDPT3'!$I$47</definedName>
    <definedName name="SCDPT3_190BEGINNG_8" localSheetId="2">'GMIC-NC_2022-Q3_SCDPT3'!$J$47</definedName>
    <definedName name="SCDPT3_190BEGINNG_9" localSheetId="2">'GMIC-NC_2022-Q3_SCDPT3'!$K$47</definedName>
    <definedName name="SCDPT3_190ENDINGG_10.01" localSheetId="2">'GMIC-NC_2022-Q3_SCDPT3'!$L$49</definedName>
    <definedName name="SCDPT3_190ENDINGG_10.02" localSheetId="2">'GMIC-NC_2022-Q3_SCDPT3'!$M$49</definedName>
    <definedName name="SCDPT3_190ENDINGG_10.03" localSheetId="2">'GMIC-NC_2022-Q3_SCDPT3'!$N$49</definedName>
    <definedName name="SCDPT3_190ENDINGG_11" localSheetId="2">'GMIC-NC_2022-Q3_SCDPT3'!$O$49</definedName>
    <definedName name="SCDPT3_190ENDINGG_12" localSheetId="2">'GMIC-NC_2022-Q3_SCDPT3'!$P$49</definedName>
    <definedName name="SCDPT3_190ENDINGG_13" localSheetId="2">'GMIC-NC_2022-Q3_SCDPT3'!$Q$49</definedName>
    <definedName name="SCDPT3_190ENDINGG_14" localSheetId="2">'GMIC-NC_2022-Q3_SCDPT3'!$R$49</definedName>
    <definedName name="SCDPT3_190ENDINGG_15" localSheetId="2">'GMIC-NC_2022-Q3_SCDPT3'!$S$49</definedName>
    <definedName name="SCDPT3_190ENDINGG_16" localSheetId="2">'GMIC-NC_2022-Q3_SCDPT3'!$T$49</definedName>
    <definedName name="SCDPT3_190ENDINGG_2" localSheetId="2">'GMIC-NC_2022-Q3_SCDPT3'!$D$49</definedName>
    <definedName name="SCDPT3_190ENDINGG_3" localSheetId="2">'GMIC-NC_2022-Q3_SCDPT3'!$E$49</definedName>
    <definedName name="SCDPT3_190ENDINGG_4" localSheetId="2">'GMIC-NC_2022-Q3_SCDPT3'!$F$49</definedName>
    <definedName name="SCDPT3_190ENDINGG_5" localSheetId="2">'GMIC-NC_2022-Q3_SCDPT3'!$G$49</definedName>
    <definedName name="SCDPT3_190ENDINGG_6" localSheetId="2">'GMIC-NC_2022-Q3_SCDPT3'!$H$49</definedName>
    <definedName name="SCDPT3_190ENDINGG_7" localSheetId="2">'GMIC-NC_2022-Q3_SCDPT3'!$I$49</definedName>
    <definedName name="SCDPT3_190ENDINGG_8" localSheetId="2">'GMIC-NC_2022-Q3_SCDPT3'!$J$49</definedName>
    <definedName name="SCDPT3_190ENDINGG_9" localSheetId="2">'GMIC-NC_2022-Q3_SCDPT3'!$K$49</definedName>
    <definedName name="SCDPT3_2010000000_Range" localSheetId="2">'GMIC-NC_2022-Q3_SCDPT3'!$B$51:$T$53</definedName>
    <definedName name="SCDPT3_2019999999_7" localSheetId="2">'GMIC-NC_2022-Q3_SCDPT3'!$I$54</definedName>
    <definedName name="SCDPT3_2019999999_8" localSheetId="2">'GMIC-NC_2022-Q3_SCDPT3'!$J$54</definedName>
    <definedName name="SCDPT3_2019999999_9" localSheetId="2">'GMIC-NC_2022-Q3_SCDPT3'!$K$54</definedName>
    <definedName name="SCDPT3_201BEGINNG_1" localSheetId="2">'GMIC-NC_2022-Q3_SCDPT3'!$C$51</definedName>
    <definedName name="SCDPT3_201BEGINNG_10.01" localSheetId="2">'GMIC-NC_2022-Q3_SCDPT3'!$L$51</definedName>
    <definedName name="SCDPT3_201BEGINNG_10.02" localSheetId="2">'GMIC-NC_2022-Q3_SCDPT3'!$M$51</definedName>
    <definedName name="SCDPT3_201BEGINNG_10.03" localSheetId="2">'GMIC-NC_2022-Q3_SCDPT3'!$N$51</definedName>
    <definedName name="SCDPT3_201BEGINNG_11" localSheetId="2">'GMIC-NC_2022-Q3_SCDPT3'!$O$51</definedName>
    <definedName name="SCDPT3_201BEGINNG_12" localSheetId="2">'GMIC-NC_2022-Q3_SCDPT3'!$P$51</definedName>
    <definedName name="SCDPT3_201BEGINNG_13" localSheetId="2">'GMIC-NC_2022-Q3_SCDPT3'!$Q$51</definedName>
    <definedName name="SCDPT3_201BEGINNG_14" localSheetId="2">'GMIC-NC_2022-Q3_SCDPT3'!$R$51</definedName>
    <definedName name="SCDPT3_201BEGINNG_15" localSheetId="2">'GMIC-NC_2022-Q3_SCDPT3'!$S$51</definedName>
    <definedName name="SCDPT3_201BEGINNG_16" localSheetId="2">'GMIC-NC_2022-Q3_SCDPT3'!$T$51</definedName>
    <definedName name="SCDPT3_201BEGINNG_2" localSheetId="2">'GMIC-NC_2022-Q3_SCDPT3'!$D$51</definedName>
    <definedName name="SCDPT3_201BEGINNG_3" localSheetId="2">'GMIC-NC_2022-Q3_SCDPT3'!$E$51</definedName>
    <definedName name="SCDPT3_201BEGINNG_4" localSheetId="2">'GMIC-NC_2022-Q3_SCDPT3'!$F$51</definedName>
    <definedName name="SCDPT3_201BEGINNG_5" localSheetId="2">'GMIC-NC_2022-Q3_SCDPT3'!$G$51</definedName>
    <definedName name="SCDPT3_201BEGINNG_6" localSheetId="2">'GMIC-NC_2022-Q3_SCDPT3'!$H$51</definedName>
    <definedName name="SCDPT3_201BEGINNG_7" localSheetId="2">'GMIC-NC_2022-Q3_SCDPT3'!$I$51</definedName>
    <definedName name="SCDPT3_201BEGINNG_8" localSheetId="2">'GMIC-NC_2022-Q3_SCDPT3'!$J$51</definedName>
    <definedName name="SCDPT3_201BEGINNG_9" localSheetId="2">'GMIC-NC_2022-Q3_SCDPT3'!$K$51</definedName>
    <definedName name="SCDPT3_201ENDINGG_10.01" localSheetId="2">'GMIC-NC_2022-Q3_SCDPT3'!$L$53</definedName>
    <definedName name="SCDPT3_201ENDINGG_10.02" localSheetId="2">'GMIC-NC_2022-Q3_SCDPT3'!$M$53</definedName>
    <definedName name="SCDPT3_201ENDINGG_10.03" localSheetId="2">'GMIC-NC_2022-Q3_SCDPT3'!$N$53</definedName>
    <definedName name="SCDPT3_201ENDINGG_11" localSheetId="2">'GMIC-NC_2022-Q3_SCDPT3'!$O$53</definedName>
    <definedName name="SCDPT3_201ENDINGG_12" localSheetId="2">'GMIC-NC_2022-Q3_SCDPT3'!$P$53</definedName>
    <definedName name="SCDPT3_201ENDINGG_13" localSheetId="2">'GMIC-NC_2022-Q3_SCDPT3'!$Q$53</definedName>
    <definedName name="SCDPT3_201ENDINGG_14" localSheetId="2">'GMIC-NC_2022-Q3_SCDPT3'!$R$53</definedName>
    <definedName name="SCDPT3_201ENDINGG_15" localSheetId="2">'GMIC-NC_2022-Q3_SCDPT3'!$S$53</definedName>
    <definedName name="SCDPT3_201ENDINGG_16" localSheetId="2">'GMIC-NC_2022-Q3_SCDPT3'!$T$53</definedName>
    <definedName name="SCDPT3_201ENDINGG_2" localSheetId="2">'GMIC-NC_2022-Q3_SCDPT3'!$D$53</definedName>
    <definedName name="SCDPT3_201ENDINGG_3" localSheetId="2">'GMIC-NC_2022-Q3_SCDPT3'!$E$53</definedName>
    <definedName name="SCDPT3_201ENDINGG_4" localSheetId="2">'GMIC-NC_2022-Q3_SCDPT3'!$F$53</definedName>
    <definedName name="SCDPT3_201ENDINGG_5" localSheetId="2">'GMIC-NC_2022-Q3_SCDPT3'!$G$53</definedName>
    <definedName name="SCDPT3_201ENDINGG_6" localSheetId="2">'GMIC-NC_2022-Q3_SCDPT3'!$H$53</definedName>
    <definedName name="SCDPT3_201ENDINGG_7" localSheetId="2">'GMIC-NC_2022-Q3_SCDPT3'!$I$53</definedName>
    <definedName name="SCDPT3_201ENDINGG_8" localSheetId="2">'GMIC-NC_2022-Q3_SCDPT3'!$J$53</definedName>
    <definedName name="SCDPT3_201ENDINGG_9" localSheetId="2">'GMIC-NC_2022-Q3_SCDPT3'!$K$53</definedName>
    <definedName name="SCDPT3_2509999997_7" localSheetId="2">'GMIC-NC_2022-Q3_SCDPT3'!$I$55</definedName>
    <definedName name="SCDPT3_2509999997_8" localSheetId="2">'GMIC-NC_2022-Q3_SCDPT3'!$J$55</definedName>
    <definedName name="SCDPT3_2509999997_9" localSheetId="2">'GMIC-NC_2022-Q3_SCDPT3'!$K$55</definedName>
    <definedName name="SCDPT3_2509999999_7" localSheetId="2">'GMIC-NC_2022-Q3_SCDPT3'!$I$57</definedName>
    <definedName name="SCDPT3_2509999999_8" localSheetId="2">'GMIC-NC_2022-Q3_SCDPT3'!$J$57</definedName>
    <definedName name="SCDPT3_2509999999_9" localSheetId="2">'GMIC-NC_2022-Q3_SCDPT3'!$K$57</definedName>
    <definedName name="SCDPT3_4010000000_Range" localSheetId="2">'GMIC-NC_2022-Q3_SCDPT3'!$B$58:$T$60</definedName>
    <definedName name="SCDPT3_4019999999_7" localSheetId="2">'GMIC-NC_2022-Q3_SCDPT3'!$I$61</definedName>
    <definedName name="SCDPT3_4019999999_9" localSheetId="2">'GMIC-NC_2022-Q3_SCDPT3'!$K$61</definedName>
    <definedName name="SCDPT3_401BEGINNG_1" localSheetId="2">'GMIC-NC_2022-Q3_SCDPT3'!$C$58</definedName>
    <definedName name="SCDPT3_401BEGINNG_10.01" localSheetId="2">'GMIC-NC_2022-Q3_SCDPT3'!$L$58</definedName>
    <definedName name="SCDPT3_401BEGINNG_10.02" localSheetId="2">'GMIC-NC_2022-Q3_SCDPT3'!$M$58</definedName>
    <definedName name="SCDPT3_401BEGINNG_10.03" localSheetId="2">'GMIC-NC_2022-Q3_SCDPT3'!$N$58</definedName>
    <definedName name="SCDPT3_401BEGINNG_11" localSheetId="2">'GMIC-NC_2022-Q3_SCDPT3'!$O$58</definedName>
    <definedName name="SCDPT3_401BEGINNG_12" localSheetId="2">'GMIC-NC_2022-Q3_SCDPT3'!$P$58</definedName>
    <definedName name="SCDPT3_401BEGINNG_13" localSheetId="2">'GMIC-NC_2022-Q3_SCDPT3'!$Q$58</definedName>
    <definedName name="SCDPT3_401BEGINNG_14" localSheetId="2">'GMIC-NC_2022-Q3_SCDPT3'!$R$58</definedName>
    <definedName name="SCDPT3_401BEGINNG_15" localSheetId="2">'GMIC-NC_2022-Q3_SCDPT3'!$S$58</definedName>
    <definedName name="SCDPT3_401BEGINNG_16" localSheetId="2">'GMIC-NC_2022-Q3_SCDPT3'!$T$58</definedName>
    <definedName name="SCDPT3_401BEGINNG_2" localSheetId="2">'GMIC-NC_2022-Q3_SCDPT3'!$D$58</definedName>
    <definedName name="SCDPT3_401BEGINNG_3" localSheetId="2">'GMIC-NC_2022-Q3_SCDPT3'!$E$58</definedName>
    <definedName name="SCDPT3_401BEGINNG_4" localSheetId="2">'GMIC-NC_2022-Q3_SCDPT3'!$F$58</definedName>
    <definedName name="SCDPT3_401BEGINNG_5" localSheetId="2">'GMIC-NC_2022-Q3_SCDPT3'!$G$58</definedName>
    <definedName name="SCDPT3_401BEGINNG_6" localSheetId="2">'GMIC-NC_2022-Q3_SCDPT3'!$H$58</definedName>
    <definedName name="SCDPT3_401BEGINNG_7" localSheetId="2">'GMIC-NC_2022-Q3_SCDPT3'!$I$58</definedName>
    <definedName name="SCDPT3_401BEGINNG_8" localSheetId="2">'GMIC-NC_2022-Q3_SCDPT3'!$J$58</definedName>
    <definedName name="SCDPT3_401BEGINNG_9" localSheetId="2">'GMIC-NC_2022-Q3_SCDPT3'!$K$58</definedName>
    <definedName name="SCDPT3_401ENDINGG_10.01" localSheetId="2">'GMIC-NC_2022-Q3_SCDPT3'!$L$60</definedName>
    <definedName name="SCDPT3_401ENDINGG_10.02" localSheetId="2">'GMIC-NC_2022-Q3_SCDPT3'!$M$60</definedName>
    <definedName name="SCDPT3_401ENDINGG_10.03" localSheetId="2">'GMIC-NC_2022-Q3_SCDPT3'!$N$60</definedName>
    <definedName name="SCDPT3_401ENDINGG_11" localSheetId="2">'GMIC-NC_2022-Q3_SCDPT3'!$O$60</definedName>
    <definedName name="SCDPT3_401ENDINGG_12" localSheetId="2">'GMIC-NC_2022-Q3_SCDPT3'!$P$60</definedName>
    <definedName name="SCDPT3_401ENDINGG_13" localSheetId="2">'GMIC-NC_2022-Q3_SCDPT3'!$Q$60</definedName>
    <definedName name="SCDPT3_401ENDINGG_14" localSheetId="2">'GMIC-NC_2022-Q3_SCDPT3'!$R$60</definedName>
    <definedName name="SCDPT3_401ENDINGG_15" localSheetId="2">'GMIC-NC_2022-Q3_SCDPT3'!$S$60</definedName>
    <definedName name="SCDPT3_401ENDINGG_16" localSheetId="2">'GMIC-NC_2022-Q3_SCDPT3'!$T$60</definedName>
    <definedName name="SCDPT3_401ENDINGG_2" localSheetId="2">'GMIC-NC_2022-Q3_SCDPT3'!$D$60</definedName>
    <definedName name="SCDPT3_401ENDINGG_3" localSheetId="2">'GMIC-NC_2022-Q3_SCDPT3'!$E$60</definedName>
    <definedName name="SCDPT3_401ENDINGG_4" localSheetId="2">'GMIC-NC_2022-Q3_SCDPT3'!$F$60</definedName>
    <definedName name="SCDPT3_401ENDINGG_5" localSheetId="2">'GMIC-NC_2022-Q3_SCDPT3'!$G$60</definedName>
    <definedName name="SCDPT3_401ENDINGG_6" localSheetId="2">'GMIC-NC_2022-Q3_SCDPT3'!$H$60</definedName>
    <definedName name="SCDPT3_401ENDINGG_7" localSheetId="2">'GMIC-NC_2022-Q3_SCDPT3'!$I$60</definedName>
    <definedName name="SCDPT3_401ENDINGG_8" localSheetId="2">'GMIC-NC_2022-Q3_SCDPT3'!$J$60</definedName>
    <definedName name="SCDPT3_401ENDINGG_9" localSheetId="2">'GMIC-NC_2022-Q3_SCDPT3'!$K$60</definedName>
    <definedName name="SCDPT3_4020000000_Range" localSheetId="2">'GMIC-NC_2022-Q3_SCDPT3'!$B$62:$T$64</definedName>
    <definedName name="SCDPT3_4029999999_7" localSheetId="2">'GMIC-NC_2022-Q3_SCDPT3'!$I$65</definedName>
    <definedName name="SCDPT3_4029999999_9" localSheetId="2">'GMIC-NC_2022-Q3_SCDPT3'!$K$65</definedName>
    <definedName name="SCDPT3_402BEGINNG_1" localSheetId="2">'GMIC-NC_2022-Q3_SCDPT3'!$C$62</definedName>
    <definedName name="SCDPT3_402BEGINNG_10.01" localSheetId="2">'GMIC-NC_2022-Q3_SCDPT3'!$L$62</definedName>
    <definedName name="SCDPT3_402BEGINNG_10.02" localSheetId="2">'GMIC-NC_2022-Q3_SCDPT3'!$M$62</definedName>
    <definedName name="SCDPT3_402BEGINNG_10.03" localSheetId="2">'GMIC-NC_2022-Q3_SCDPT3'!$N$62</definedName>
    <definedName name="SCDPT3_402BEGINNG_11" localSheetId="2">'GMIC-NC_2022-Q3_SCDPT3'!$O$62</definedName>
    <definedName name="SCDPT3_402BEGINNG_12" localSheetId="2">'GMIC-NC_2022-Q3_SCDPT3'!$P$62</definedName>
    <definedName name="SCDPT3_402BEGINNG_13" localSheetId="2">'GMIC-NC_2022-Q3_SCDPT3'!$Q$62</definedName>
    <definedName name="SCDPT3_402BEGINNG_14" localSheetId="2">'GMIC-NC_2022-Q3_SCDPT3'!$R$62</definedName>
    <definedName name="SCDPT3_402BEGINNG_15" localSheetId="2">'GMIC-NC_2022-Q3_SCDPT3'!$S$62</definedName>
    <definedName name="SCDPT3_402BEGINNG_16" localSheetId="2">'GMIC-NC_2022-Q3_SCDPT3'!$T$62</definedName>
    <definedName name="SCDPT3_402BEGINNG_2" localSheetId="2">'GMIC-NC_2022-Q3_SCDPT3'!$D$62</definedName>
    <definedName name="SCDPT3_402BEGINNG_3" localSheetId="2">'GMIC-NC_2022-Q3_SCDPT3'!$E$62</definedName>
    <definedName name="SCDPT3_402BEGINNG_4" localSheetId="2">'GMIC-NC_2022-Q3_SCDPT3'!$F$62</definedName>
    <definedName name="SCDPT3_402BEGINNG_5" localSheetId="2">'GMIC-NC_2022-Q3_SCDPT3'!$G$62</definedName>
    <definedName name="SCDPT3_402BEGINNG_6" localSheetId="2">'GMIC-NC_2022-Q3_SCDPT3'!$H$62</definedName>
    <definedName name="SCDPT3_402BEGINNG_7" localSheetId="2">'GMIC-NC_2022-Q3_SCDPT3'!$I$62</definedName>
    <definedName name="SCDPT3_402BEGINNG_8" localSheetId="2">'GMIC-NC_2022-Q3_SCDPT3'!$J$62</definedName>
    <definedName name="SCDPT3_402BEGINNG_9" localSheetId="2">'GMIC-NC_2022-Q3_SCDPT3'!$K$62</definedName>
    <definedName name="SCDPT3_402ENDINGG_10.01" localSheetId="2">'GMIC-NC_2022-Q3_SCDPT3'!$L$64</definedName>
    <definedName name="SCDPT3_402ENDINGG_10.02" localSheetId="2">'GMIC-NC_2022-Q3_SCDPT3'!$M$64</definedName>
    <definedName name="SCDPT3_402ENDINGG_10.03" localSheetId="2">'GMIC-NC_2022-Q3_SCDPT3'!$N$64</definedName>
    <definedName name="SCDPT3_402ENDINGG_11" localSheetId="2">'GMIC-NC_2022-Q3_SCDPT3'!$O$64</definedName>
    <definedName name="SCDPT3_402ENDINGG_12" localSheetId="2">'GMIC-NC_2022-Q3_SCDPT3'!$P$64</definedName>
    <definedName name="SCDPT3_402ENDINGG_13" localSheetId="2">'GMIC-NC_2022-Q3_SCDPT3'!$Q$64</definedName>
    <definedName name="SCDPT3_402ENDINGG_14" localSheetId="2">'GMIC-NC_2022-Q3_SCDPT3'!$R$64</definedName>
    <definedName name="SCDPT3_402ENDINGG_15" localSheetId="2">'GMIC-NC_2022-Q3_SCDPT3'!$S$64</definedName>
    <definedName name="SCDPT3_402ENDINGG_16" localSheetId="2">'GMIC-NC_2022-Q3_SCDPT3'!$T$64</definedName>
    <definedName name="SCDPT3_402ENDINGG_2" localSheetId="2">'GMIC-NC_2022-Q3_SCDPT3'!$D$64</definedName>
    <definedName name="SCDPT3_402ENDINGG_3" localSheetId="2">'GMIC-NC_2022-Q3_SCDPT3'!$E$64</definedName>
    <definedName name="SCDPT3_402ENDINGG_4" localSheetId="2">'GMIC-NC_2022-Q3_SCDPT3'!$F$64</definedName>
    <definedName name="SCDPT3_402ENDINGG_5" localSheetId="2">'GMIC-NC_2022-Q3_SCDPT3'!$G$64</definedName>
    <definedName name="SCDPT3_402ENDINGG_6" localSheetId="2">'GMIC-NC_2022-Q3_SCDPT3'!$H$64</definedName>
    <definedName name="SCDPT3_402ENDINGG_7" localSheetId="2">'GMIC-NC_2022-Q3_SCDPT3'!$I$64</definedName>
    <definedName name="SCDPT3_402ENDINGG_8" localSheetId="2">'GMIC-NC_2022-Q3_SCDPT3'!$J$64</definedName>
    <definedName name="SCDPT3_402ENDINGG_9" localSheetId="2">'GMIC-NC_2022-Q3_SCDPT3'!$K$64</definedName>
    <definedName name="SCDPT3_4310000000_Range" localSheetId="2">'GMIC-NC_2022-Q3_SCDPT3'!$B$66:$T$68</definedName>
    <definedName name="SCDPT3_4319999999_7" localSheetId="2">'GMIC-NC_2022-Q3_SCDPT3'!$I$69</definedName>
    <definedName name="SCDPT3_4319999999_9" localSheetId="2">'GMIC-NC_2022-Q3_SCDPT3'!$K$69</definedName>
    <definedName name="SCDPT3_431BEGINNG_1" localSheetId="2">'GMIC-NC_2022-Q3_SCDPT3'!$C$66</definedName>
    <definedName name="SCDPT3_431BEGINNG_10.01" localSheetId="2">'GMIC-NC_2022-Q3_SCDPT3'!$L$66</definedName>
    <definedName name="SCDPT3_431BEGINNG_10.02" localSheetId="2">'GMIC-NC_2022-Q3_SCDPT3'!$M$66</definedName>
    <definedName name="SCDPT3_431BEGINNG_10.03" localSheetId="2">'GMIC-NC_2022-Q3_SCDPT3'!$N$66</definedName>
    <definedName name="SCDPT3_431BEGINNG_11" localSheetId="2">'GMIC-NC_2022-Q3_SCDPT3'!$O$66</definedName>
    <definedName name="SCDPT3_431BEGINNG_12" localSheetId="2">'GMIC-NC_2022-Q3_SCDPT3'!$P$66</definedName>
    <definedName name="SCDPT3_431BEGINNG_13" localSheetId="2">'GMIC-NC_2022-Q3_SCDPT3'!$Q$66</definedName>
    <definedName name="SCDPT3_431BEGINNG_14" localSheetId="2">'GMIC-NC_2022-Q3_SCDPT3'!$R$66</definedName>
    <definedName name="SCDPT3_431BEGINNG_15" localSheetId="2">'GMIC-NC_2022-Q3_SCDPT3'!$S$66</definedName>
    <definedName name="SCDPT3_431BEGINNG_16" localSheetId="2">'GMIC-NC_2022-Q3_SCDPT3'!$T$66</definedName>
    <definedName name="SCDPT3_431BEGINNG_2" localSheetId="2">'GMIC-NC_2022-Q3_SCDPT3'!$D$66</definedName>
    <definedName name="SCDPT3_431BEGINNG_3" localSheetId="2">'GMIC-NC_2022-Q3_SCDPT3'!$E$66</definedName>
    <definedName name="SCDPT3_431BEGINNG_4" localSheetId="2">'GMIC-NC_2022-Q3_SCDPT3'!$F$66</definedName>
    <definedName name="SCDPT3_431BEGINNG_5" localSheetId="2">'GMIC-NC_2022-Q3_SCDPT3'!$G$66</definedName>
    <definedName name="SCDPT3_431BEGINNG_6" localSheetId="2">'GMIC-NC_2022-Q3_SCDPT3'!$H$66</definedName>
    <definedName name="SCDPT3_431BEGINNG_7" localSheetId="2">'GMIC-NC_2022-Q3_SCDPT3'!$I$66</definedName>
    <definedName name="SCDPT3_431BEGINNG_8" localSheetId="2">'GMIC-NC_2022-Q3_SCDPT3'!$J$66</definedName>
    <definedName name="SCDPT3_431BEGINNG_9" localSheetId="2">'GMIC-NC_2022-Q3_SCDPT3'!$K$66</definedName>
    <definedName name="SCDPT3_431ENDINGG_10.01" localSheetId="2">'GMIC-NC_2022-Q3_SCDPT3'!$L$68</definedName>
    <definedName name="SCDPT3_431ENDINGG_10.02" localSheetId="2">'GMIC-NC_2022-Q3_SCDPT3'!$M$68</definedName>
    <definedName name="SCDPT3_431ENDINGG_10.03" localSheetId="2">'GMIC-NC_2022-Q3_SCDPT3'!$N$68</definedName>
    <definedName name="SCDPT3_431ENDINGG_11" localSheetId="2">'GMIC-NC_2022-Q3_SCDPT3'!$O$68</definedName>
    <definedName name="SCDPT3_431ENDINGG_12" localSheetId="2">'GMIC-NC_2022-Q3_SCDPT3'!$P$68</definedName>
    <definedName name="SCDPT3_431ENDINGG_13" localSheetId="2">'GMIC-NC_2022-Q3_SCDPT3'!$Q$68</definedName>
    <definedName name="SCDPT3_431ENDINGG_14" localSheetId="2">'GMIC-NC_2022-Q3_SCDPT3'!$R$68</definedName>
    <definedName name="SCDPT3_431ENDINGG_15" localSheetId="2">'GMIC-NC_2022-Q3_SCDPT3'!$S$68</definedName>
    <definedName name="SCDPT3_431ENDINGG_16" localSheetId="2">'GMIC-NC_2022-Q3_SCDPT3'!$T$68</definedName>
    <definedName name="SCDPT3_431ENDINGG_2" localSheetId="2">'GMIC-NC_2022-Q3_SCDPT3'!$D$68</definedName>
    <definedName name="SCDPT3_431ENDINGG_3" localSheetId="2">'GMIC-NC_2022-Q3_SCDPT3'!$E$68</definedName>
    <definedName name="SCDPT3_431ENDINGG_4" localSheetId="2">'GMIC-NC_2022-Q3_SCDPT3'!$F$68</definedName>
    <definedName name="SCDPT3_431ENDINGG_5" localSheetId="2">'GMIC-NC_2022-Q3_SCDPT3'!$G$68</definedName>
    <definedName name="SCDPT3_431ENDINGG_6" localSheetId="2">'GMIC-NC_2022-Q3_SCDPT3'!$H$68</definedName>
    <definedName name="SCDPT3_431ENDINGG_7" localSheetId="2">'GMIC-NC_2022-Q3_SCDPT3'!$I$68</definedName>
    <definedName name="SCDPT3_431ENDINGG_8" localSheetId="2">'GMIC-NC_2022-Q3_SCDPT3'!$J$68</definedName>
    <definedName name="SCDPT3_431ENDINGG_9" localSheetId="2">'GMIC-NC_2022-Q3_SCDPT3'!$K$68</definedName>
    <definedName name="SCDPT3_4320000000_Range" localSheetId="2">'GMIC-NC_2022-Q3_SCDPT3'!$B$70:$T$72</definedName>
    <definedName name="SCDPT3_4329999999_7" localSheetId="2">'GMIC-NC_2022-Q3_SCDPT3'!$I$73</definedName>
    <definedName name="SCDPT3_4329999999_9" localSheetId="2">'GMIC-NC_2022-Q3_SCDPT3'!$K$73</definedName>
    <definedName name="SCDPT3_432BEGINNG_1" localSheetId="2">'GMIC-NC_2022-Q3_SCDPT3'!$C$70</definedName>
    <definedName name="SCDPT3_432BEGINNG_10.01" localSheetId="2">'GMIC-NC_2022-Q3_SCDPT3'!$L$70</definedName>
    <definedName name="SCDPT3_432BEGINNG_10.02" localSheetId="2">'GMIC-NC_2022-Q3_SCDPT3'!$M$70</definedName>
    <definedName name="SCDPT3_432BEGINNG_10.03" localSheetId="2">'GMIC-NC_2022-Q3_SCDPT3'!$N$70</definedName>
    <definedName name="SCDPT3_432BEGINNG_11" localSheetId="2">'GMIC-NC_2022-Q3_SCDPT3'!$O$70</definedName>
    <definedName name="SCDPT3_432BEGINNG_12" localSheetId="2">'GMIC-NC_2022-Q3_SCDPT3'!$P$70</definedName>
    <definedName name="SCDPT3_432BEGINNG_13" localSheetId="2">'GMIC-NC_2022-Q3_SCDPT3'!$Q$70</definedName>
    <definedName name="SCDPT3_432BEGINNG_14" localSheetId="2">'GMIC-NC_2022-Q3_SCDPT3'!$R$70</definedName>
    <definedName name="SCDPT3_432BEGINNG_15" localSheetId="2">'GMIC-NC_2022-Q3_SCDPT3'!$S$70</definedName>
    <definedName name="SCDPT3_432BEGINNG_16" localSheetId="2">'GMIC-NC_2022-Q3_SCDPT3'!$T$70</definedName>
    <definedName name="SCDPT3_432BEGINNG_2" localSheetId="2">'GMIC-NC_2022-Q3_SCDPT3'!$D$70</definedName>
    <definedName name="SCDPT3_432BEGINNG_3" localSheetId="2">'GMIC-NC_2022-Q3_SCDPT3'!$E$70</definedName>
    <definedName name="SCDPT3_432BEGINNG_4" localSheetId="2">'GMIC-NC_2022-Q3_SCDPT3'!$F$70</definedName>
    <definedName name="SCDPT3_432BEGINNG_5" localSheetId="2">'GMIC-NC_2022-Q3_SCDPT3'!$G$70</definedName>
    <definedName name="SCDPT3_432BEGINNG_6" localSheetId="2">'GMIC-NC_2022-Q3_SCDPT3'!$H$70</definedName>
    <definedName name="SCDPT3_432BEGINNG_7" localSheetId="2">'GMIC-NC_2022-Q3_SCDPT3'!$I$70</definedName>
    <definedName name="SCDPT3_432BEGINNG_8" localSheetId="2">'GMIC-NC_2022-Q3_SCDPT3'!$J$70</definedName>
    <definedName name="SCDPT3_432BEGINNG_9" localSheetId="2">'GMIC-NC_2022-Q3_SCDPT3'!$K$70</definedName>
    <definedName name="SCDPT3_432ENDINGG_10.01" localSheetId="2">'GMIC-NC_2022-Q3_SCDPT3'!$L$72</definedName>
    <definedName name="SCDPT3_432ENDINGG_10.02" localSheetId="2">'GMIC-NC_2022-Q3_SCDPT3'!$M$72</definedName>
    <definedName name="SCDPT3_432ENDINGG_10.03" localSheetId="2">'GMIC-NC_2022-Q3_SCDPT3'!$N$72</definedName>
    <definedName name="SCDPT3_432ENDINGG_11" localSheetId="2">'GMIC-NC_2022-Q3_SCDPT3'!$O$72</definedName>
    <definedName name="SCDPT3_432ENDINGG_12" localSheetId="2">'GMIC-NC_2022-Q3_SCDPT3'!$P$72</definedName>
    <definedName name="SCDPT3_432ENDINGG_13" localSheetId="2">'GMIC-NC_2022-Q3_SCDPT3'!$Q$72</definedName>
    <definedName name="SCDPT3_432ENDINGG_14" localSheetId="2">'GMIC-NC_2022-Q3_SCDPT3'!$R$72</definedName>
    <definedName name="SCDPT3_432ENDINGG_15" localSheetId="2">'GMIC-NC_2022-Q3_SCDPT3'!$S$72</definedName>
    <definedName name="SCDPT3_432ENDINGG_16" localSheetId="2">'GMIC-NC_2022-Q3_SCDPT3'!$T$72</definedName>
    <definedName name="SCDPT3_432ENDINGG_2" localSheetId="2">'GMIC-NC_2022-Q3_SCDPT3'!$D$72</definedName>
    <definedName name="SCDPT3_432ENDINGG_3" localSheetId="2">'GMIC-NC_2022-Q3_SCDPT3'!$E$72</definedName>
    <definedName name="SCDPT3_432ENDINGG_4" localSheetId="2">'GMIC-NC_2022-Q3_SCDPT3'!$F$72</definedName>
    <definedName name="SCDPT3_432ENDINGG_5" localSheetId="2">'GMIC-NC_2022-Q3_SCDPT3'!$G$72</definedName>
    <definedName name="SCDPT3_432ENDINGG_6" localSheetId="2">'GMIC-NC_2022-Q3_SCDPT3'!$H$72</definedName>
    <definedName name="SCDPT3_432ENDINGG_7" localSheetId="2">'GMIC-NC_2022-Q3_SCDPT3'!$I$72</definedName>
    <definedName name="SCDPT3_432ENDINGG_8" localSheetId="2">'GMIC-NC_2022-Q3_SCDPT3'!$J$72</definedName>
    <definedName name="SCDPT3_432ENDINGG_9" localSheetId="2">'GMIC-NC_2022-Q3_SCDPT3'!$K$72</definedName>
    <definedName name="SCDPT3_4509999997_7" localSheetId="2">'GMIC-NC_2022-Q3_SCDPT3'!$I$74</definedName>
    <definedName name="SCDPT3_4509999997_9" localSheetId="2">'GMIC-NC_2022-Q3_SCDPT3'!$K$74</definedName>
    <definedName name="SCDPT3_4509999999_7" localSheetId="2">'GMIC-NC_2022-Q3_SCDPT3'!$I$76</definedName>
    <definedName name="SCDPT3_4509999999_9" localSheetId="2">'GMIC-NC_2022-Q3_SCDPT3'!$K$76</definedName>
    <definedName name="SCDPT3_5010000000_Range" localSheetId="2">'GMIC-NC_2022-Q3_SCDPT3'!$B$77:$T$79</definedName>
    <definedName name="SCDPT3_5019999999_7" localSheetId="2">'GMIC-NC_2022-Q3_SCDPT3'!$I$80</definedName>
    <definedName name="SCDPT3_5019999999_9" localSheetId="2">'GMIC-NC_2022-Q3_SCDPT3'!$K$80</definedName>
    <definedName name="SCDPT3_501BEGINNG_1" localSheetId="2">'GMIC-NC_2022-Q3_SCDPT3'!$C$77</definedName>
    <definedName name="SCDPT3_501BEGINNG_10.01" localSheetId="2">'GMIC-NC_2022-Q3_SCDPT3'!$L$77</definedName>
    <definedName name="SCDPT3_501BEGINNG_10.02" localSheetId="2">'GMIC-NC_2022-Q3_SCDPT3'!$M$77</definedName>
    <definedName name="SCDPT3_501BEGINNG_10.03" localSheetId="2">'GMIC-NC_2022-Q3_SCDPT3'!$N$77</definedName>
    <definedName name="SCDPT3_501BEGINNG_11" localSheetId="2">'GMIC-NC_2022-Q3_SCDPT3'!$O$77</definedName>
    <definedName name="SCDPT3_501BEGINNG_12" localSheetId="2">'GMIC-NC_2022-Q3_SCDPT3'!$P$77</definedName>
    <definedName name="SCDPT3_501BEGINNG_13" localSheetId="2">'GMIC-NC_2022-Q3_SCDPT3'!$Q$77</definedName>
    <definedName name="SCDPT3_501BEGINNG_14" localSheetId="2">'GMIC-NC_2022-Q3_SCDPT3'!$R$77</definedName>
    <definedName name="SCDPT3_501BEGINNG_15" localSheetId="2">'GMIC-NC_2022-Q3_SCDPT3'!$S$77</definedName>
    <definedName name="SCDPT3_501BEGINNG_16" localSheetId="2">'GMIC-NC_2022-Q3_SCDPT3'!$T$77</definedName>
    <definedName name="SCDPT3_501BEGINNG_2" localSheetId="2">'GMIC-NC_2022-Q3_SCDPT3'!$D$77</definedName>
    <definedName name="SCDPT3_501BEGINNG_3" localSheetId="2">'GMIC-NC_2022-Q3_SCDPT3'!$E$77</definedName>
    <definedName name="SCDPT3_501BEGINNG_4" localSheetId="2">'GMIC-NC_2022-Q3_SCDPT3'!$F$77</definedName>
    <definedName name="SCDPT3_501BEGINNG_5" localSheetId="2">'GMIC-NC_2022-Q3_SCDPT3'!$G$77</definedName>
    <definedName name="SCDPT3_501BEGINNG_6" localSheetId="2">'GMIC-NC_2022-Q3_SCDPT3'!$H$77</definedName>
    <definedName name="SCDPT3_501BEGINNG_7" localSheetId="2">'GMIC-NC_2022-Q3_SCDPT3'!$I$77</definedName>
    <definedName name="SCDPT3_501BEGINNG_8" localSheetId="2">'GMIC-NC_2022-Q3_SCDPT3'!$J$77</definedName>
    <definedName name="SCDPT3_501BEGINNG_9" localSheetId="2">'GMIC-NC_2022-Q3_SCDPT3'!$K$77</definedName>
    <definedName name="SCDPT3_501ENDINGG_10.01" localSheetId="2">'GMIC-NC_2022-Q3_SCDPT3'!$L$79</definedName>
    <definedName name="SCDPT3_501ENDINGG_10.02" localSheetId="2">'GMIC-NC_2022-Q3_SCDPT3'!$M$79</definedName>
    <definedName name="SCDPT3_501ENDINGG_10.03" localSheetId="2">'GMIC-NC_2022-Q3_SCDPT3'!$N$79</definedName>
    <definedName name="SCDPT3_501ENDINGG_11" localSheetId="2">'GMIC-NC_2022-Q3_SCDPT3'!$O$79</definedName>
    <definedName name="SCDPT3_501ENDINGG_12" localSheetId="2">'GMIC-NC_2022-Q3_SCDPT3'!$P$79</definedName>
    <definedName name="SCDPT3_501ENDINGG_13" localSheetId="2">'GMIC-NC_2022-Q3_SCDPT3'!$Q$79</definedName>
    <definedName name="SCDPT3_501ENDINGG_14" localSheetId="2">'GMIC-NC_2022-Q3_SCDPT3'!$R$79</definedName>
    <definedName name="SCDPT3_501ENDINGG_15" localSheetId="2">'GMIC-NC_2022-Q3_SCDPT3'!$S$79</definedName>
    <definedName name="SCDPT3_501ENDINGG_16" localSheetId="2">'GMIC-NC_2022-Q3_SCDPT3'!$T$79</definedName>
    <definedName name="SCDPT3_501ENDINGG_2" localSheetId="2">'GMIC-NC_2022-Q3_SCDPT3'!$D$79</definedName>
    <definedName name="SCDPT3_501ENDINGG_3" localSheetId="2">'GMIC-NC_2022-Q3_SCDPT3'!$E$79</definedName>
    <definedName name="SCDPT3_501ENDINGG_4" localSheetId="2">'GMIC-NC_2022-Q3_SCDPT3'!$F$79</definedName>
    <definedName name="SCDPT3_501ENDINGG_5" localSheetId="2">'GMIC-NC_2022-Q3_SCDPT3'!$G$79</definedName>
    <definedName name="SCDPT3_501ENDINGG_6" localSheetId="2">'GMIC-NC_2022-Q3_SCDPT3'!$H$79</definedName>
    <definedName name="SCDPT3_501ENDINGG_7" localSheetId="2">'GMIC-NC_2022-Q3_SCDPT3'!$I$79</definedName>
    <definedName name="SCDPT3_501ENDINGG_8" localSheetId="2">'GMIC-NC_2022-Q3_SCDPT3'!$J$79</definedName>
    <definedName name="SCDPT3_501ENDINGG_9" localSheetId="2">'GMIC-NC_2022-Q3_SCDPT3'!$K$79</definedName>
    <definedName name="SCDPT3_5020000000_Range" localSheetId="2">'GMIC-NC_2022-Q3_SCDPT3'!$B$81:$T$83</definedName>
    <definedName name="SCDPT3_5029999999_7" localSheetId="2">'GMIC-NC_2022-Q3_SCDPT3'!$I$84</definedName>
    <definedName name="SCDPT3_5029999999_9" localSheetId="2">'GMIC-NC_2022-Q3_SCDPT3'!$K$84</definedName>
    <definedName name="SCDPT3_502BEGINNG_1" localSheetId="2">'GMIC-NC_2022-Q3_SCDPT3'!$C$81</definedName>
    <definedName name="SCDPT3_502BEGINNG_10.01" localSheetId="2">'GMIC-NC_2022-Q3_SCDPT3'!$L$81</definedName>
    <definedName name="SCDPT3_502BEGINNG_10.02" localSheetId="2">'GMIC-NC_2022-Q3_SCDPT3'!$M$81</definedName>
    <definedName name="SCDPT3_502BEGINNG_10.03" localSheetId="2">'GMIC-NC_2022-Q3_SCDPT3'!$N$81</definedName>
    <definedName name="SCDPT3_502BEGINNG_11" localSheetId="2">'GMIC-NC_2022-Q3_SCDPT3'!$O$81</definedName>
    <definedName name="SCDPT3_502BEGINNG_12" localSheetId="2">'GMIC-NC_2022-Q3_SCDPT3'!$P$81</definedName>
    <definedName name="SCDPT3_502BEGINNG_13" localSheetId="2">'GMIC-NC_2022-Q3_SCDPT3'!$Q$81</definedName>
    <definedName name="SCDPT3_502BEGINNG_14" localSheetId="2">'GMIC-NC_2022-Q3_SCDPT3'!$R$81</definedName>
    <definedName name="SCDPT3_502BEGINNG_15" localSheetId="2">'GMIC-NC_2022-Q3_SCDPT3'!$S$81</definedName>
    <definedName name="SCDPT3_502BEGINNG_16" localSheetId="2">'GMIC-NC_2022-Q3_SCDPT3'!$T$81</definedName>
    <definedName name="SCDPT3_502BEGINNG_2" localSheetId="2">'GMIC-NC_2022-Q3_SCDPT3'!$D$81</definedName>
    <definedName name="SCDPT3_502BEGINNG_3" localSheetId="2">'GMIC-NC_2022-Q3_SCDPT3'!$E$81</definedName>
    <definedName name="SCDPT3_502BEGINNG_4" localSheetId="2">'GMIC-NC_2022-Q3_SCDPT3'!$F$81</definedName>
    <definedName name="SCDPT3_502BEGINNG_5" localSheetId="2">'GMIC-NC_2022-Q3_SCDPT3'!$G$81</definedName>
    <definedName name="SCDPT3_502BEGINNG_6" localSheetId="2">'GMIC-NC_2022-Q3_SCDPT3'!$H$81</definedName>
    <definedName name="SCDPT3_502BEGINNG_7" localSheetId="2">'GMIC-NC_2022-Q3_SCDPT3'!$I$81</definedName>
    <definedName name="SCDPT3_502BEGINNG_8" localSheetId="2">'GMIC-NC_2022-Q3_SCDPT3'!$J$81</definedName>
    <definedName name="SCDPT3_502BEGINNG_9" localSheetId="2">'GMIC-NC_2022-Q3_SCDPT3'!$K$81</definedName>
    <definedName name="SCDPT3_502ENDINGG_10.01" localSheetId="2">'GMIC-NC_2022-Q3_SCDPT3'!$L$83</definedName>
    <definedName name="SCDPT3_502ENDINGG_10.02" localSheetId="2">'GMIC-NC_2022-Q3_SCDPT3'!$M$83</definedName>
    <definedName name="SCDPT3_502ENDINGG_10.03" localSheetId="2">'GMIC-NC_2022-Q3_SCDPT3'!$N$83</definedName>
    <definedName name="SCDPT3_502ENDINGG_11" localSheetId="2">'GMIC-NC_2022-Q3_SCDPT3'!$O$83</definedName>
    <definedName name="SCDPT3_502ENDINGG_12" localSheetId="2">'GMIC-NC_2022-Q3_SCDPT3'!$P$83</definedName>
    <definedName name="SCDPT3_502ENDINGG_13" localSheetId="2">'GMIC-NC_2022-Q3_SCDPT3'!$Q$83</definedName>
    <definedName name="SCDPT3_502ENDINGG_14" localSheetId="2">'GMIC-NC_2022-Q3_SCDPT3'!$R$83</definedName>
    <definedName name="SCDPT3_502ENDINGG_15" localSheetId="2">'GMIC-NC_2022-Q3_SCDPT3'!$S$83</definedName>
    <definedName name="SCDPT3_502ENDINGG_16" localSheetId="2">'GMIC-NC_2022-Q3_SCDPT3'!$T$83</definedName>
    <definedName name="SCDPT3_502ENDINGG_2" localSheetId="2">'GMIC-NC_2022-Q3_SCDPT3'!$D$83</definedName>
    <definedName name="SCDPT3_502ENDINGG_3" localSheetId="2">'GMIC-NC_2022-Q3_SCDPT3'!$E$83</definedName>
    <definedName name="SCDPT3_502ENDINGG_4" localSheetId="2">'GMIC-NC_2022-Q3_SCDPT3'!$F$83</definedName>
    <definedName name="SCDPT3_502ENDINGG_5" localSheetId="2">'GMIC-NC_2022-Q3_SCDPT3'!$G$83</definedName>
    <definedName name="SCDPT3_502ENDINGG_6" localSheetId="2">'GMIC-NC_2022-Q3_SCDPT3'!$H$83</definedName>
    <definedName name="SCDPT3_502ENDINGG_7" localSheetId="2">'GMIC-NC_2022-Q3_SCDPT3'!$I$83</definedName>
    <definedName name="SCDPT3_502ENDINGG_8" localSheetId="2">'GMIC-NC_2022-Q3_SCDPT3'!$J$83</definedName>
    <definedName name="SCDPT3_502ENDINGG_9" localSheetId="2">'GMIC-NC_2022-Q3_SCDPT3'!$K$83</definedName>
    <definedName name="SCDPT3_5310000000_Range" localSheetId="2">'GMIC-NC_2022-Q3_SCDPT3'!$B$85:$T$87</definedName>
    <definedName name="SCDPT3_5319999999_7" localSheetId="2">'GMIC-NC_2022-Q3_SCDPT3'!$I$88</definedName>
    <definedName name="SCDPT3_5319999999_9" localSheetId="2">'GMIC-NC_2022-Q3_SCDPT3'!$K$88</definedName>
    <definedName name="SCDPT3_531BEGINNG_1" localSheetId="2">'GMIC-NC_2022-Q3_SCDPT3'!$C$85</definedName>
    <definedName name="SCDPT3_531BEGINNG_10.01" localSheetId="2">'GMIC-NC_2022-Q3_SCDPT3'!$L$85</definedName>
    <definedName name="SCDPT3_531BEGINNG_10.02" localSheetId="2">'GMIC-NC_2022-Q3_SCDPT3'!$M$85</definedName>
    <definedName name="SCDPT3_531BEGINNG_10.03" localSheetId="2">'GMIC-NC_2022-Q3_SCDPT3'!$N$85</definedName>
    <definedName name="SCDPT3_531BEGINNG_11" localSheetId="2">'GMIC-NC_2022-Q3_SCDPT3'!$O$85</definedName>
    <definedName name="SCDPT3_531BEGINNG_12" localSheetId="2">'GMIC-NC_2022-Q3_SCDPT3'!$P$85</definedName>
    <definedName name="SCDPT3_531BEGINNG_13" localSheetId="2">'GMIC-NC_2022-Q3_SCDPT3'!$Q$85</definedName>
    <definedName name="SCDPT3_531BEGINNG_14" localSheetId="2">'GMIC-NC_2022-Q3_SCDPT3'!$R$85</definedName>
    <definedName name="SCDPT3_531BEGINNG_15" localSheetId="2">'GMIC-NC_2022-Q3_SCDPT3'!$S$85</definedName>
    <definedName name="SCDPT3_531BEGINNG_16" localSheetId="2">'GMIC-NC_2022-Q3_SCDPT3'!$T$85</definedName>
    <definedName name="SCDPT3_531BEGINNG_2" localSheetId="2">'GMIC-NC_2022-Q3_SCDPT3'!$D$85</definedName>
    <definedName name="SCDPT3_531BEGINNG_3" localSheetId="2">'GMIC-NC_2022-Q3_SCDPT3'!$E$85</definedName>
    <definedName name="SCDPT3_531BEGINNG_4" localSheetId="2">'GMIC-NC_2022-Q3_SCDPT3'!$F$85</definedName>
    <definedName name="SCDPT3_531BEGINNG_5" localSheetId="2">'GMIC-NC_2022-Q3_SCDPT3'!$G$85</definedName>
    <definedName name="SCDPT3_531BEGINNG_6" localSheetId="2">'GMIC-NC_2022-Q3_SCDPT3'!$H$85</definedName>
    <definedName name="SCDPT3_531BEGINNG_7" localSheetId="2">'GMIC-NC_2022-Q3_SCDPT3'!$I$85</definedName>
    <definedName name="SCDPT3_531BEGINNG_8" localSheetId="2">'GMIC-NC_2022-Q3_SCDPT3'!$J$85</definedName>
    <definedName name="SCDPT3_531BEGINNG_9" localSheetId="2">'GMIC-NC_2022-Q3_SCDPT3'!$K$85</definedName>
    <definedName name="SCDPT3_531ENDINGG_10.01" localSheetId="2">'GMIC-NC_2022-Q3_SCDPT3'!$L$87</definedName>
    <definedName name="SCDPT3_531ENDINGG_10.02" localSheetId="2">'GMIC-NC_2022-Q3_SCDPT3'!$M$87</definedName>
    <definedName name="SCDPT3_531ENDINGG_10.03" localSheetId="2">'GMIC-NC_2022-Q3_SCDPT3'!$N$87</definedName>
    <definedName name="SCDPT3_531ENDINGG_11" localSheetId="2">'GMIC-NC_2022-Q3_SCDPT3'!$O$87</definedName>
    <definedName name="SCDPT3_531ENDINGG_12" localSheetId="2">'GMIC-NC_2022-Q3_SCDPT3'!$P$87</definedName>
    <definedName name="SCDPT3_531ENDINGG_13" localSheetId="2">'GMIC-NC_2022-Q3_SCDPT3'!$Q$87</definedName>
    <definedName name="SCDPT3_531ENDINGG_14" localSheetId="2">'GMIC-NC_2022-Q3_SCDPT3'!$R$87</definedName>
    <definedName name="SCDPT3_531ENDINGG_15" localSheetId="2">'GMIC-NC_2022-Q3_SCDPT3'!$S$87</definedName>
    <definedName name="SCDPT3_531ENDINGG_16" localSheetId="2">'GMIC-NC_2022-Q3_SCDPT3'!$T$87</definedName>
    <definedName name="SCDPT3_531ENDINGG_2" localSheetId="2">'GMIC-NC_2022-Q3_SCDPT3'!$D$87</definedName>
    <definedName name="SCDPT3_531ENDINGG_3" localSheetId="2">'GMIC-NC_2022-Q3_SCDPT3'!$E$87</definedName>
    <definedName name="SCDPT3_531ENDINGG_4" localSheetId="2">'GMIC-NC_2022-Q3_SCDPT3'!$F$87</definedName>
    <definedName name="SCDPT3_531ENDINGG_5" localSheetId="2">'GMIC-NC_2022-Q3_SCDPT3'!$G$87</definedName>
    <definedName name="SCDPT3_531ENDINGG_6" localSheetId="2">'GMIC-NC_2022-Q3_SCDPT3'!$H$87</definedName>
    <definedName name="SCDPT3_531ENDINGG_7" localSheetId="2">'GMIC-NC_2022-Q3_SCDPT3'!$I$87</definedName>
    <definedName name="SCDPT3_531ENDINGG_8" localSheetId="2">'GMIC-NC_2022-Q3_SCDPT3'!$J$87</definedName>
    <definedName name="SCDPT3_531ENDINGG_9" localSheetId="2">'GMIC-NC_2022-Q3_SCDPT3'!$K$87</definedName>
    <definedName name="SCDPT3_5320000000_Range" localSheetId="2">'GMIC-NC_2022-Q3_SCDPT3'!$B$89:$T$91</definedName>
    <definedName name="SCDPT3_5329999999_7" localSheetId="2">'GMIC-NC_2022-Q3_SCDPT3'!$I$92</definedName>
    <definedName name="SCDPT3_5329999999_9" localSheetId="2">'GMIC-NC_2022-Q3_SCDPT3'!$K$92</definedName>
    <definedName name="SCDPT3_532BEGINNG_1" localSheetId="2">'GMIC-NC_2022-Q3_SCDPT3'!$C$89</definedName>
    <definedName name="SCDPT3_532BEGINNG_10.01" localSheetId="2">'GMIC-NC_2022-Q3_SCDPT3'!$L$89</definedName>
    <definedName name="SCDPT3_532BEGINNG_10.02" localSheetId="2">'GMIC-NC_2022-Q3_SCDPT3'!$M$89</definedName>
    <definedName name="SCDPT3_532BEGINNG_10.03" localSheetId="2">'GMIC-NC_2022-Q3_SCDPT3'!$N$89</definedName>
    <definedName name="SCDPT3_532BEGINNG_11" localSheetId="2">'GMIC-NC_2022-Q3_SCDPT3'!$O$89</definedName>
    <definedName name="SCDPT3_532BEGINNG_12" localSheetId="2">'GMIC-NC_2022-Q3_SCDPT3'!$P$89</definedName>
    <definedName name="SCDPT3_532BEGINNG_13" localSheetId="2">'GMIC-NC_2022-Q3_SCDPT3'!$Q$89</definedName>
    <definedName name="SCDPT3_532BEGINNG_14" localSheetId="2">'GMIC-NC_2022-Q3_SCDPT3'!$R$89</definedName>
    <definedName name="SCDPT3_532BEGINNG_15" localSheetId="2">'GMIC-NC_2022-Q3_SCDPT3'!$S$89</definedName>
    <definedName name="SCDPT3_532BEGINNG_16" localSheetId="2">'GMIC-NC_2022-Q3_SCDPT3'!$T$89</definedName>
    <definedName name="SCDPT3_532BEGINNG_2" localSheetId="2">'GMIC-NC_2022-Q3_SCDPT3'!$D$89</definedName>
    <definedName name="SCDPT3_532BEGINNG_3" localSheetId="2">'GMIC-NC_2022-Q3_SCDPT3'!$E$89</definedName>
    <definedName name="SCDPT3_532BEGINNG_4" localSheetId="2">'GMIC-NC_2022-Q3_SCDPT3'!$F$89</definedName>
    <definedName name="SCDPT3_532BEGINNG_5" localSheetId="2">'GMIC-NC_2022-Q3_SCDPT3'!$G$89</definedName>
    <definedName name="SCDPT3_532BEGINNG_6" localSheetId="2">'GMIC-NC_2022-Q3_SCDPT3'!$H$89</definedName>
    <definedName name="SCDPT3_532BEGINNG_7" localSheetId="2">'GMIC-NC_2022-Q3_SCDPT3'!$I$89</definedName>
    <definedName name="SCDPT3_532BEGINNG_8" localSheetId="2">'GMIC-NC_2022-Q3_SCDPT3'!$J$89</definedName>
    <definedName name="SCDPT3_532BEGINNG_9" localSheetId="2">'GMIC-NC_2022-Q3_SCDPT3'!$K$89</definedName>
    <definedName name="SCDPT3_532ENDINGG_10.01" localSheetId="2">'GMIC-NC_2022-Q3_SCDPT3'!$L$91</definedName>
    <definedName name="SCDPT3_532ENDINGG_10.02" localSheetId="2">'GMIC-NC_2022-Q3_SCDPT3'!$M$91</definedName>
    <definedName name="SCDPT3_532ENDINGG_10.03" localSheetId="2">'GMIC-NC_2022-Q3_SCDPT3'!$N$91</definedName>
    <definedName name="SCDPT3_532ENDINGG_11" localSheetId="2">'GMIC-NC_2022-Q3_SCDPT3'!$O$91</definedName>
    <definedName name="SCDPT3_532ENDINGG_12" localSheetId="2">'GMIC-NC_2022-Q3_SCDPT3'!$P$91</definedName>
    <definedName name="SCDPT3_532ENDINGG_13" localSheetId="2">'GMIC-NC_2022-Q3_SCDPT3'!$Q$91</definedName>
    <definedName name="SCDPT3_532ENDINGG_14" localSheetId="2">'GMIC-NC_2022-Q3_SCDPT3'!$R$91</definedName>
    <definedName name="SCDPT3_532ENDINGG_15" localSheetId="2">'GMIC-NC_2022-Q3_SCDPT3'!$S$91</definedName>
    <definedName name="SCDPT3_532ENDINGG_16" localSheetId="2">'GMIC-NC_2022-Q3_SCDPT3'!$T$91</definedName>
    <definedName name="SCDPT3_532ENDINGG_2" localSheetId="2">'GMIC-NC_2022-Q3_SCDPT3'!$D$91</definedName>
    <definedName name="SCDPT3_532ENDINGG_3" localSheetId="2">'GMIC-NC_2022-Q3_SCDPT3'!$E$91</definedName>
    <definedName name="SCDPT3_532ENDINGG_4" localSheetId="2">'GMIC-NC_2022-Q3_SCDPT3'!$F$91</definedName>
    <definedName name="SCDPT3_532ENDINGG_5" localSheetId="2">'GMIC-NC_2022-Q3_SCDPT3'!$G$91</definedName>
    <definedName name="SCDPT3_532ENDINGG_6" localSheetId="2">'GMIC-NC_2022-Q3_SCDPT3'!$H$91</definedName>
    <definedName name="SCDPT3_532ENDINGG_7" localSheetId="2">'GMIC-NC_2022-Q3_SCDPT3'!$I$91</definedName>
    <definedName name="SCDPT3_532ENDINGG_8" localSheetId="2">'GMIC-NC_2022-Q3_SCDPT3'!$J$91</definedName>
    <definedName name="SCDPT3_532ENDINGG_9" localSheetId="2">'GMIC-NC_2022-Q3_SCDPT3'!$K$91</definedName>
    <definedName name="SCDPT3_5510000000_Range" localSheetId="2">'GMIC-NC_2022-Q3_SCDPT3'!$B$93:$T$95</definedName>
    <definedName name="SCDPT3_5519999999_7" localSheetId="2">'GMIC-NC_2022-Q3_SCDPT3'!$I$96</definedName>
    <definedName name="SCDPT3_5519999999_9" localSheetId="2">'GMIC-NC_2022-Q3_SCDPT3'!$K$96</definedName>
    <definedName name="SCDPT3_551BEGINNG_1" localSheetId="2">'GMIC-NC_2022-Q3_SCDPT3'!$C$93</definedName>
    <definedName name="SCDPT3_551BEGINNG_10.01" localSheetId="2">'GMIC-NC_2022-Q3_SCDPT3'!$L$93</definedName>
    <definedName name="SCDPT3_551BEGINNG_10.02" localSheetId="2">'GMIC-NC_2022-Q3_SCDPT3'!$M$93</definedName>
    <definedName name="SCDPT3_551BEGINNG_10.03" localSheetId="2">'GMIC-NC_2022-Q3_SCDPT3'!$N$93</definedName>
    <definedName name="SCDPT3_551BEGINNG_11" localSheetId="2">'GMIC-NC_2022-Q3_SCDPT3'!$O$93</definedName>
    <definedName name="SCDPT3_551BEGINNG_12" localSheetId="2">'GMIC-NC_2022-Q3_SCDPT3'!$P$93</definedName>
    <definedName name="SCDPT3_551BEGINNG_13" localSheetId="2">'GMIC-NC_2022-Q3_SCDPT3'!$Q$93</definedName>
    <definedName name="SCDPT3_551BEGINNG_14" localSheetId="2">'GMIC-NC_2022-Q3_SCDPT3'!$R$93</definedName>
    <definedName name="SCDPT3_551BEGINNG_15" localSheetId="2">'GMIC-NC_2022-Q3_SCDPT3'!$S$93</definedName>
    <definedName name="SCDPT3_551BEGINNG_16" localSheetId="2">'GMIC-NC_2022-Q3_SCDPT3'!$T$93</definedName>
    <definedName name="SCDPT3_551BEGINNG_2" localSheetId="2">'GMIC-NC_2022-Q3_SCDPT3'!$D$93</definedName>
    <definedName name="SCDPT3_551BEGINNG_3" localSheetId="2">'GMIC-NC_2022-Q3_SCDPT3'!$E$93</definedName>
    <definedName name="SCDPT3_551BEGINNG_4" localSheetId="2">'GMIC-NC_2022-Q3_SCDPT3'!$F$93</definedName>
    <definedName name="SCDPT3_551BEGINNG_5" localSheetId="2">'GMIC-NC_2022-Q3_SCDPT3'!$G$93</definedName>
    <definedName name="SCDPT3_551BEGINNG_6" localSheetId="2">'GMIC-NC_2022-Q3_SCDPT3'!$H$93</definedName>
    <definedName name="SCDPT3_551BEGINNG_7" localSheetId="2">'GMIC-NC_2022-Q3_SCDPT3'!$I$93</definedName>
    <definedName name="SCDPT3_551BEGINNG_8" localSheetId="2">'GMIC-NC_2022-Q3_SCDPT3'!$J$93</definedName>
    <definedName name="SCDPT3_551BEGINNG_9" localSheetId="2">'GMIC-NC_2022-Q3_SCDPT3'!$K$93</definedName>
    <definedName name="SCDPT3_551ENDINGG_10.01" localSheetId="2">'GMIC-NC_2022-Q3_SCDPT3'!$L$95</definedName>
    <definedName name="SCDPT3_551ENDINGG_10.02" localSheetId="2">'GMIC-NC_2022-Q3_SCDPT3'!$M$95</definedName>
    <definedName name="SCDPT3_551ENDINGG_10.03" localSheetId="2">'GMIC-NC_2022-Q3_SCDPT3'!$N$95</definedName>
    <definedName name="SCDPT3_551ENDINGG_11" localSheetId="2">'GMIC-NC_2022-Q3_SCDPT3'!$O$95</definedName>
    <definedName name="SCDPT3_551ENDINGG_12" localSheetId="2">'GMIC-NC_2022-Q3_SCDPT3'!$P$95</definedName>
    <definedName name="SCDPT3_551ENDINGG_13" localSheetId="2">'GMIC-NC_2022-Q3_SCDPT3'!$Q$95</definedName>
    <definedName name="SCDPT3_551ENDINGG_14" localSheetId="2">'GMIC-NC_2022-Q3_SCDPT3'!$R$95</definedName>
    <definedName name="SCDPT3_551ENDINGG_15" localSheetId="2">'GMIC-NC_2022-Q3_SCDPT3'!$S$95</definedName>
    <definedName name="SCDPT3_551ENDINGG_16" localSheetId="2">'GMIC-NC_2022-Q3_SCDPT3'!$T$95</definedName>
    <definedName name="SCDPT3_551ENDINGG_2" localSheetId="2">'GMIC-NC_2022-Q3_SCDPT3'!$D$95</definedName>
    <definedName name="SCDPT3_551ENDINGG_3" localSheetId="2">'GMIC-NC_2022-Q3_SCDPT3'!$E$95</definedName>
    <definedName name="SCDPT3_551ENDINGG_4" localSheetId="2">'GMIC-NC_2022-Q3_SCDPT3'!$F$95</definedName>
    <definedName name="SCDPT3_551ENDINGG_5" localSheetId="2">'GMIC-NC_2022-Q3_SCDPT3'!$G$95</definedName>
    <definedName name="SCDPT3_551ENDINGG_6" localSheetId="2">'GMIC-NC_2022-Q3_SCDPT3'!$H$95</definedName>
    <definedName name="SCDPT3_551ENDINGG_7" localSheetId="2">'GMIC-NC_2022-Q3_SCDPT3'!$I$95</definedName>
    <definedName name="SCDPT3_551ENDINGG_8" localSheetId="2">'GMIC-NC_2022-Q3_SCDPT3'!$J$95</definedName>
    <definedName name="SCDPT3_551ENDINGG_9" localSheetId="2">'GMIC-NC_2022-Q3_SCDPT3'!$K$95</definedName>
    <definedName name="SCDPT3_5520000000_Range" localSheetId="2">'GMIC-NC_2022-Q3_SCDPT3'!$B$97:$T$99</definedName>
    <definedName name="SCDPT3_5529999999_7" localSheetId="2">'GMIC-NC_2022-Q3_SCDPT3'!$I$100</definedName>
    <definedName name="SCDPT3_5529999999_9" localSheetId="2">'GMIC-NC_2022-Q3_SCDPT3'!$K$100</definedName>
    <definedName name="SCDPT3_552BEGINNG_1" localSheetId="2">'GMIC-NC_2022-Q3_SCDPT3'!$C$97</definedName>
    <definedName name="SCDPT3_552BEGINNG_10.01" localSheetId="2">'GMIC-NC_2022-Q3_SCDPT3'!$L$97</definedName>
    <definedName name="SCDPT3_552BEGINNG_10.02" localSheetId="2">'GMIC-NC_2022-Q3_SCDPT3'!$M$97</definedName>
    <definedName name="SCDPT3_552BEGINNG_10.03" localSheetId="2">'GMIC-NC_2022-Q3_SCDPT3'!$N$97</definedName>
    <definedName name="SCDPT3_552BEGINNG_11" localSheetId="2">'GMIC-NC_2022-Q3_SCDPT3'!$O$97</definedName>
    <definedName name="SCDPT3_552BEGINNG_12" localSheetId="2">'GMIC-NC_2022-Q3_SCDPT3'!$P$97</definedName>
    <definedName name="SCDPT3_552BEGINNG_13" localSheetId="2">'GMIC-NC_2022-Q3_SCDPT3'!$Q$97</definedName>
    <definedName name="SCDPT3_552BEGINNG_14" localSheetId="2">'GMIC-NC_2022-Q3_SCDPT3'!$R$97</definedName>
    <definedName name="SCDPT3_552BEGINNG_15" localSheetId="2">'GMIC-NC_2022-Q3_SCDPT3'!$S$97</definedName>
    <definedName name="SCDPT3_552BEGINNG_16" localSheetId="2">'GMIC-NC_2022-Q3_SCDPT3'!$T$97</definedName>
    <definedName name="SCDPT3_552BEGINNG_2" localSheetId="2">'GMIC-NC_2022-Q3_SCDPT3'!$D$97</definedName>
    <definedName name="SCDPT3_552BEGINNG_3" localSheetId="2">'GMIC-NC_2022-Q3_SCDPT3'!$E$97</definedName>
    <definedName name="SCDPT3_552BEGINNG_4" localSheetId="2">'GMIC-NC_2022-Q3_SCDPT3'!$F$97</definedName>
    <definedName name="SCDPT3_552BEGINNG_5" localSheetId="2">'GMIC-NC_2022-Q3_SCDPT3'!$G$97</definedName>
    <definedName name="SCDPT3_552BEGINNG_6" localSheetId="2">'GMIC-NC_2022-Q3_SCDPT3'!$H$97</definedName>
    <definedName name="SCDPT3_552BEGINNG_7" localSheetId="2">'GMIC-NC_2022-Q3_SCDPT3'!$I$97</definedName>
    <definedName name="SCDPT3_552BEGINNG_8" localSheetId="2">'GMIC-NC_2022-Q3_SCDPT3'!$J$97</definedName>
    <definedName name="SCDPT3_552BEGINNG_9" localSheetId="2">'GMIC-NC_2022-Q3_SCDPT3'!$K$97</definedName>
    <definedName name="SCDPT3_552ENDINGG_10.01" localSheetId="2">'GMIC-NC_2022-Q3_SCDPT3'!$L$99</definedName>
    <definedName name="SCDPT3_552ENDINGG_10.02" localSheetId="2">'GMIC-NC_2022-Q3_SCDPT3'!$M$99</definedName>
    <definedName name="SCDPT3_552ENDINGG_10.03" localSheetId="2">'GMIC-NC_2022-Q3_SCDPT3'!$N$99</definedName>
    <definedName name="SCDPT3_552ENDINGG_11" localSheetId="2">'GMIC-NC_2022-Q3_SCDPT3'!$O$99</definedName>
    <definedName name="SCDPT3_552ENDINGG_12" localSheetId="2">'GMIC-NC_2022-Q3_SCDPT3'!$P$99</definedName>
    <definedName name="SCDPT3_552ENDINGG_13" localSheetId="2">'GMIC-NC_2022-Q3_SCDPT3'!$Q$99</definedName>
    <definedName name="SCDPT3_552ENDINGG_14" localSheetId="2">'GMIC-NC_2022-Q3_SCDPT3'!$R$99</definedName>
    <definedName name="SCDPT3_552ENDINGG_15" localSheetId="2">'GMIC-NC_2022-Q3_SCDPT3'!$S$99</definedName>
    <definedName name="SCDPT3_552ENDINGG_16" localSheetId="2">'GMIC-NC_2022-Q3_SCDPT3'!$T$99</definedName>
    <definedName name="SCDPT3_552ENDINGG_2" localSheetId="2">'GMIC-NC_2022-Q3_SCDPT3'!$D$99</definedName>
    <definedName name="SCDPT3_552ENDINGG_3" localSheetId="2">'GMIC-NC_2022-Q3_SCDPT3'!$E$99</definedName>
    <definedName name="SCDPT3_552ENDINGG_4" localSheetId="2">'GMIC-NC_2022-Q3_SCDPT3'!$F$99</definedName>
    <definedName name="SCDPT3_552ENDINGG_5" localSheetId="2">'GMIC-NC_2022-Q3_SCDPT3'!$G$99</definedName>
    <definedName name="SCDPT3_552ENDINGG_6" localSheetId="2">'GMIC-NC_2022-Q3_SCDPT3'!$H$99</definedName>
    <definedName name="SCDPT3_552ENDINGG_7" localSheetId="2">'GMIC-NC_2022-Q3_SCDPT3'!$I$99</definedName>
    <definedName name="SCDPT3_552ENDINGG_8" localSheetId="2">'GMIC-NC_2022-Q3_SCDPT3'!$J$99</definedName>
    <definedName name="SCDPT3_552ENDINGG_9" localSheetId="2">'GMIC-NC_2022-Q3_SCDPT3'!$K$99</definedName>
    <definedName name="SCDPT3_5710000000_Range" localSheetId="2">'GMIC-NC_2022-Q3_SCDPT3'!$B$101:$T$103</definedName>
    <definedName name="SCDPT3_5719999999_7" localSheetId="2">'GMIC-NC_2022-Q3_SCDPT3'!$I$104</definedName>
    <definedName name="SCDPT3_5719999999_9" localSheetId="2">'GMIC-NC_2022-Q3_SCDPT3'!$K$104</definedName>
    <definedName name="SCDPT3_571BEGINNG_1" localSheetId="2">'GMIC-NC_2022-Q3_SCDPT3'!$C$101</definedName>
    <definedName name="SCDPT3_571BEGINNG_10.01" localSheetId="2">'GMIC-NC_2022-Q3_SCDPT3'!$L$101</definedName>
    <definedName name="SCDPT3_571BEGINNG_10.02" localSheetId="2">'GMIC-NC_2022-Q3_SCDPT3'!$M$101</definedName>
    <definedName name="SCDPT3_571BEGINNG_10.03" localSheetId="2">'GMIC-NC_2022-Q3_SCDPT3'!$N$101</definedName>
    <definedName name="SCDPT3_571BEGINNG_11" localSheetId="2">'GMIC-NC_2022-Q3_SCDPT3'!$O$101</definedName>
    <definedName name="SCDPT3_571BEGINNG_12" localSheetId="2">'GMIC-NC_2022-Q3_SCDPT3'!$P$101</definedName>
    <definedName name="SCDPT3_571BEGINNG_13" localSheetId="2">'GMIC-NC_2022-Q3_SCDPT3'!$Q$101</definedName>
    <definedName name="SCDPT3_571BEGINNG_14" localSheetId="2">'GMIC-NC_2022-Q3_SCDPT3'!$R$101</definedName>
    <definedName name="SCDPT3_571BEGINNG_15" localSheetId="2">'GMIC-NC_2022-Q3_SCDPT3'!$S$101</definedName>
    <definedName name="SCDPT3_571BEGINNG_16" localSheetId="2">'GMIC-NC_2022-Q3_SCDPT3'!$T$101</definedName>
    <definedName name="SCDPT3_571BEGINNG_2" localSheetId="2">'GMIC-NC_2022-Q3_SCDPT3'!$D$101</definedName>
    <definedName name="SCDPT3_571BEGINNG_3" localSheetId="2">'GMIC-NC_2022-Q3_SCDPT3'!$E$101</definedName>
    <definedName name="SCDPT3_571BEGINNG_4" localSheetId="2">'GMIC-NC_2022-Q3_SCDPT3'!$F$101</definedName>
    <definedName name="SCDPT3_571BEGINNG_5" localSheetId="2">'GMIC-NC_2022-Q3_SCDPT3'!$G$101</definedName>
    <definedName name="SCDPT3_571BEGINNG_6" localSheetId="2">'GMIC-NC_2022-Q3_SCDPT3'!$H$101</definedName>
    <definedName name="SCDPT3_571BEGINNG_7" localSheetId="2">'GMIC-NC_2022-Q3_SCDPT3'!$I$101</definedName>
    <definedName name="SCDPT3_571BEGINNG_8" localSheetId="2">'GMIC-NC_2022-Q3_SCDPT3'!$J$101</definedName>
    <definedName name="SCDPT3_571BEGINNG_9" localSheetId="2">'GMIC-NC_2022-Q3_SCDPT3'!$K$101</definedName>
    <definedName name="SCDPT3_571ENDINGG_10.01" localSheetId="2">'GMIC-NC_2022-Q3_SCDPT3'!$L$103</definedName>
    <definedName name="SCDPT3_571ENDINGG_10.02" localSheetId="2">'GMIC-NC_2022-Q3_SCDPT3'!$M$103</definedName>
    <definedName name="SCDPT3_571ENDINGG_10.03" localSheetId="2">'GMIC-NC_2022-Q3_SCDPT3'!$N$103</definedName>
    <definedName name="SCDPT3_571ENDINGG_11" localSheetId="2">'GMIC-NC_2022-Q3_SCDPT3'!$O$103</definedName>
    <definedName name="SCDPT3_571ENDINGG_12" localSheetId="2">'GMIC-NC_2022-Q3_SCDPT3'!$P$103</definedName>
    <definedName name="SCDPT3_571ENDINGG_13" localSheetId="2">'GMIC-NC_2022-Q3_SCDPT3'!$Q$103</definedName>
    <definedName name="SCDPT3_571ENDINGG_14" localSheetId="2">'GMIC-NC_2022-Q3_SCDPT3'!$R$103</definedName>
    <definedName name="SCDPT3_571ENDINGG_15" localSheetId="2">'GMIC-NC_2022-Q3_SCDPT3'!$S$103</definedName>
    <definedName name="SCDPT3_571ENDINGG_16" localSheetId="2">'GMIC-NC_2022-Q3_SCDPT3'!$T$103</definedName>
    <definedName name="SCDPT3_571ENDINGG_2" localSheetId="2">'GMIC-NC_2022-Q3_SCDPT3'!$D$103</definedName>
    <definedName name="SCDPT3_571ENDINGG_3" localSheetId="2">'GMIC-NC_2022-Q3_SCDPT3'!$E$103</definedName>
    <definedName name="SCDPT3_571ENDINGG_4" localSheetId="2">'GMIC-NC_2022-Q3_SCDPT3'!$F$103</definedName>
    <definedName name="SCDPT3_571ENDINGG_5" localSheetId="2">'GMIC-NC_2022-Q3_SCDPT3'!$G$103</definedName>
    <definedName name="SCDPT3_571ENDINGG_6" localSheetId="2">'GMIC-NC_2022-Q3_SCDPT3'!$H$103</definedName>
    <definedName name="SCDPT3_571ENDINGG_7" localSheetId="2">'GMIC-NC_2022-Q3_SCDPT3'!$I$103</definedName>
    <definedName name="SCDPT3_571ENDINGG_8" localSheetId="2">'GMIC-NC_2022-Q3_SCDPT3'!$J$103</definedName>
    <definedName name="SCDPT3_571ENDINGG_9" localSheetId="2">'GMIC-NC_2022-Q3_SCDPT3'!$K$103</definedName>
    <definedName name="SCDPT3_5720000000_Range" localSheetId="2">'GMIC-NC_2022-Q3_SCDPT3'!$B$105:$T$107</definedName>
    <definedName name="SCDPT3_5729999999_7" localSheetId="2">'GMIC-NC_2022-Q3_SCDPT3'!$I$108</definedName>
    <definedName name="SCDPT3_5729999999_9" localSheetId="2">'GMIC-NC_2022-Q3_SCDPT3'!$K$108</definedName>
    <definedName name="SCDPT3_572BEGINNG_1" localSheetId="2">'GMIC-NC_2022-Q3_SCDPT3'!$C$105</definedName>
    <definedName name="SCDPT3_572BEGINNG_10.01" localSheetId="2">'GMIC-NC_2022-Q3_SCDPT3'!$L$105</definedName>
    <definedName name="SCDPT3_572BEGINNG_10.02" localSheetId="2">'GMIC-NC_2022-Q3_SCDPT3'!$M$105</definedName>
    <definedName name="SCDPT3_572BEGINNG_10.03" localSheetId="2">'GMIC-NC_2022-Q3_SCDPT3'!$N$105</definedName>
    <definedName name="SCDPT3_572BEGINNG_11" localSheetId="2">'GMIC-NC_2022-Q3_SCDPT3'!$O$105</definedName>
    <definedName name="SCDPT3_572BEGINNG_12" localSheetId="2">'GMIC-NC_2022-Q3_SCDPT3'!$P$105</definedName>
    <definedName name="SCDPT3_572BEGINNG_13" localSheetId="2">'GMIC-NC_2022-Q3_SCDPT3'!$Q$105</definedName>
    <definedName name="SCDPT3_572BEGINNG_14" localSheetId="2">'GMIC-NC_2022-Q3_SCDPT3'!$R$105</definedName>
    <definedName name="SCDPT3_572BEGINNG_15" localSheetId="2">'GMIC-NC_2022-Q3_SCDPT3'!$S$105</definedName>
    <definedName name="SCDPT3_572BEGINNG_16" localSheetId="2">'GMIC-NC_2022-Q3_SCDPT3'!$T$105</definedName>
    <definedName name="SCDPT3_572BEGINNG_2" localSheetId="2">'GMIC-NC_2022-Q3_SCDPT3'!$D$105</definedName>
    <definedName name="SCDPT3_572BEGINNG_3" localSheetId="2">'GMIC-NC_2022-Q3_SCDPT3'!$E$105</definedName>
    <definedName name="SCDPT3_572BEGINNG_4" localSheetId="2">'GMIC-NC_2022-Q3_SCDPT3'!$F$105</definedName>
    <definedName name="SCDPT3_572BEGINNG_5" localSheetId="2">'GMIC-NC_2022-Q3_SCDPT3'!$G$105</definedName>
    <definedName name="SCDPT3_572BEGINNG_6" localSheetId="2">'GMIC-NC_2022-Q3_SCDPT3'!$H$105</definedName>
    <definedName name="SCDPT3_572BEGINNG_7" localSheetId="2">'GMIC-NC_2022-Q3_SCDPT3'!$I$105</definedName>
    <definedName name="SCDPT3_572BEGINNG_8" localSheetId="2">'GMIC-NC_2022-Q3_SCDPT3'!$J$105</definedName>
    <definedName name="SCDPT3_572BEGINNG_9" localSheetId="2">'GMIC-NC_2022-Q3_SCDPT3'!$K$105</definedName>
    <definedName name="SCDPT3_572ENDINGG_10.01" localSheetId="2">'GMIC-NC_2022-Q3_SCDPT3'!$L$107</definedName>
    <definedName name="SCDPT3_572ENDINGG_10.02" localSheetId="2">'GMIC-NC_2022-Q3_SCDPT3'!$M$107</definedName>
    <definedName name="SCDPT3_572ENDINGG_10.03" localSheetId="2">'GMIC-NC_2022-Q3_SCDPT3'!$N$107</definedName>
    <definedName name="SCDPT3_572ENDINGG_11" localSheetId="2">'GMIC-NC_2022-Q3_SCDPT3'!$O$107</definedName>
    <definedName name="SCDPT3_572ENDINGG_12" localSheetId="2">'GMIC-NC_2022-Q3_SCDPT3'!$P$107</definedName>
    <definedName name="SCDPT3_572ENDINGG_13" localSheetId="2">'GMIC-NC_2022-Q3_SCDPT3'!$Q$107</definedName>
    <definedName name="SCDPT3_572ENDINGG_14" localSheetId="2">'GMIC-NC_2022-Q3_SCDPT3'!$R$107</definedName>
    <definedName name="SCDPT3_572ENDINGG_15" localSheetId="2">'GMIC-NC_2022-Q3_SCDPT3'!$S$107</definedName>
    <definedName name="SCDPT3_572ENDINGG_16" localSheetId="2">'GMIC-NC_2022-Q3_SCDPT3'!$T$107</definedName>
    <definedName name="SCDPT3_572ENDINGG_2" localSheetId="2">'GMIC-NC_2022-Q3_SCDPT3'!$D$107</definedName>
    <definedName name="SCDPT3_572ENDINGG_3" localSheetId="2">'GMIC-NC_2022-Q3_SCDPT3'!$E$107</definedName>
    <definedName name="SCDPT3_572ENDINGG_4" localSheetId="2">'GMIC-NC_2022-Q3_SCDPT3'!$F$107</definedName>
    <definedName name="SCDPT3_572ENDINGG_5" localSheetId="2">'GMIC-NC_2022-Q3_SCDPT3'!$G$107</definedName>
    <definedName name="SCDPT3_572ENDINGG_6" localSheetId="2">'GMIC-NC_2022-Q3_SCDPT3'!$H$107</definedName>
    <definedName name="SCDPT3_572ENDINGG_7" localSheetId="2">'GMIC-NC_2022-Q3_SCDPT3'!$I$107</definedName>
    <definedName name="SCDPT3_572ENDINGG_8" localSheetId="2">'GMIC-NC_2022-Q3_SCDPT3'!$J$107</definedName>
    <definedName name="SCDPT3_572ENDINGG_9" localSheetId="2">'GMIC-NC_2022-Q3_SCDPT3'!$K$107</definedName>
    <definedName name="SCDPT3_5810000000_Range" localSheetId="2">'GMIC-NC_2022-Q3_SCDPT3'!$B$109:$T$111</definedName>
    <definedName name="SCDPT3_5819999999_7" localSheetId="2">'GMIC-NC_2022-Q3_SCDPT3'!$I$112</definedName>
    <definedName name="SCDPT3_5819999999_9" localSheetId="2">'GMIC-NC_2022-Q3_SCDPT3'!$K$112</definedName>
    <definedName name="SCDPT3_581BEGINNG_1" localSheetId="2">'GMIC-NC_2022-Q3_SCDPT3'!$C$109</definedName>
    <definedName name="SCDPT3_581BEGINNG_10.01" localSheetId="2">'GMIC-NC_2022-Q3_SCDPT3'!$L$109</definedName>
    <definedName name="SCDPT3_581BEGINNG_10.02" localSheetId="2">'GMIC-NC_2022-Q3_SCDPT3'!$M$109</definedName>
    <definedName name="SCDPT3_581BEGINNG_10.03" localSheetId="2">'GMIC-NC_2022-Q3_SCDPT3'!$N$109</definedName>
    <definedName name="SCDPT3_581BEGINNG_11" localSheetId="2">'GMIC-NC_2022-Q3_SCDPT3'!$O$109</definedName>
    <definedName name="SCDPT3_581BEGINNG_12" localSheetId="2">'GMIC-NC_2022-Q3_SCDPT3'!$P$109</definedName>
    <definedName name="SCDPT3_581BEGINNG_13" localSheetId="2">'GMIC-NC_2022-Q3_SCDPT3'!$Q$109</definedName>
    <definedName name="SCDPT3_581BEGINNG_14" localSheetId="2">'GMIC-NC_2022-Q3_SCDPT3'!$R$109</definedName>
    <definedName name="SCDPT3_581BEGINNG_15" localSheetId="2">'GMIC-NC_2022-Q3_SCDPT3'!$S$109</definedName>
    <definedName name="SCDPT3_581BEGINNG_16" localSheetId="2">'GMIC-NC_2022-Q3_SCDPT3'!$T$109</definedName>
    <definedName name="SCDPT3_581BEGINNG_2" localSheetId="2">'GMIC-NC_2022-Q3_SCDPT3'!$D$109</definedName>
    <definedName name="SCDPT3_581BEGINNG_3" localSheetId="2">'GMIC-NC_2022-Q3_SCDPT3'!$E$109</definedName>
    <definedName name="SCDPT3_581BEGINNG_4" localSheetId="2">'GMIC-NC_2022-Q3_SCDPT3'!$F$109</definedName>
    <definedName name="SCDPT3_581BEGINNG_5" localSheetId="2">'GMIC-NC_2022-Q3_SCDPT3'!$G$109</definedName>
    <definedName name="SCDPT3_581BEGINNG_6" localSheetId="2">'GMIC-NC_2022-Q3_SCDPT3'!$H$109</definedName>
    <definedName name="SCDPT3_581BEGINNG_7" localSheetId="2">'GMIC-NC_2022-Q3_SCDPT3'!$I$109</definedName>
    <definedName name="SCDPT3_581BEGINNG_8" localSheetId="2">'GMIC-NC_2022-Q3_SCDPT3'!$J$109</definedName>
    <definedName name="SCDPT3_581BEGINNG_9" localSheetId="2">'GMIC-NC_2022-Q3_SCDPT3'!$K$109</definedName>
    <definedName name="SCDPT3_581ENDINGG_10.01" localSheetId="2">'GMIC-NC_2022-Q3_SCDPT3'!$L$111</definedName>
    <definedName name="SCDPT3_581ENDINGG_10.02" localSheetId="2">'GMIC-NC_2022-Q3_SCDPT3'!$M$111</definedName>
    <definedName name="SCDPT3_581ENDINGG_10.03" localSheetId="2">'GMIC-NC_2022-Q3_SCDPT3'!$N$111</definedName>
    <definedName name="SCDPT3_581ENDINGG_11" localSheetId="2">'GMIC-NC_2022-Q3_SCDPT3'!$O$111</definedName>
    <definedName name="SCDPT3_581ENDINGG_12" localSheetId="2">'GMIC-NC_2022-Q3_SCDPT3'!$P$111</definedName>
    <definedName name="SCDPT3_581ENDINGG_13" localSheetId="2">'GMIC-NC_2022-Q3_SCDPT3'!$Q$111</definedName>
    <definedName name="SCDPT3_581ENDINGG_14" localSheetId="2">'GMIC-NC_2022-Q3_SCDPT3'!$R$111</definedName>
    <definedName name="SCDPT3_581ENDINGG_15" localSheetId="2">'GMIC-NC_2022-Q3_SCDPT3'!$S$111</definedName>
    <definedName name="SCDPT3_581ENDINGG_16" localSheetId="2">'GMIC-NC_2022-Q3_SCDPT3'!$T$111</definedName>
    <definedName name="SCDPT3_581ENDINGG_2" localSheetId="2">'GMIC-NC_2022-Q3_SCDPT3'!$D$111</definedName>
    <definedName name="SCDPT3_581ENDINGG_3" localSheetId="2">'GMIC-NC_2022-Q3_SCDPT3'!$E$111</definedName>
    <definedName name="SCDPT3_581ENDINGG_4" localSheetId="2">'GMIC-NC_2022-Q3_SCDPT3'!$F$111</definedName>
    <definedName name="SCDPT3_581ENDINGG_5" localSheetId="2">'GMIC-NC_2022-Q3_SCDPT3'!$G$111</definedName>
    <definedName name="SCDPT3_581ENDINGG_6" localSheetId="2">'GMIC-NC_2022-Q3_SCDPT3'!$H$111</definedName>
    <definedName name="SCDPT3_581ENDINGG_7" localSheetId="2">'GMIC-NC_2022-Q3_SCDPT3'!$I$111</definedName>
    <definedName name="SCDPT3_581ENDINGG_8" localSheetId="2">'GMIC-NC_2022-Q3_SCDPT3'!$J$111</definedName>
    <definedName name="SCDPT3_581ENDINGG_9" localSheetId="2">'GMIC-NC_2022-Q3_SCDPT3'!$K$111</definedName>
    <definedName name="SCDPT3_5910000000_Range" localSheetId="2">'GMIC-NC_2022-Q3_SCDPT3'!$B$113:$T$115</definedName>
    <definedName name="SCDPT3_5919999999_7" localSheetId="2">'GMIC-NC_2022-Q3_SCDPT3'!$I$116</definedName>
    <definedName name="SCDPT3_5919999999_9" localSheetId="2">'GMIC-NC_2022-Q3_SCDPT3'!$K$116</definedName>
    <definedName name="SCDPT3_591BEGINNG_1" localSheetId="2">'GMIC-NC_2022-Q3_SCDPT3'!$C$113</definedName>
    <definedName name="SCDPT3_591BEGINNG_10.01" localSheetId="2">'GMIC-NC_2022-Q3_SCDPT3'!$L$113</definedName>
    <definedName name="SCDPT3_591BEGINNG_10.02" localSheetId="2">'GMIC-NC_2022-Q3_SCDPT3'!$M$113</definedName>
    <definedName name="SCDPT3_591BEGINNG_10.03" localSheetId="2">'GMIC-NC_2022-Q3_SCDPT3'!$N$113</definedName>
    <definedName name="SCDPT3_591BEGINNG_11" localSheetId="2">'GMIC-NC_2022-Q3_SCDPT3'!$O$113</definedName>
    <definedName name="SCDPT3_591BEGINNG_12" localSheetId="2">'GMIC-NC_2022-Q3_SCDPT3'!$P$113</definedName>
    <definedName name="SCDPT3_591BEGINNG_13" localSheetId="2">'GMIC-NC_2022-Q3_SCDPT3'!$Q$113</definedName>
    <definedName name="SCDPT3_591BEGINNG_14" localSheetId="2">'GMIC-NC_2022-Q3_SCDPT3'!$R$113</definedName>
    <definedName name="SCDPT3_591BEGINNG_15" localSheetId="2">'GMIC-NC_2022-Q3_SCDPT3'!$S$113</definedName>
    <definedName name="SCDPT3_591BEGINNG_16" localSheetId="2">'GMIC-NC_2022-Q3_SCDPT3'!$T$113</definedName>
    <definedName name="SCDPT3_591BEGINNG_2" localSheetId="2">'GMIC-NC_2022-Q3_SCDPT3'!$D$113</definedName>
    <definedName name="SCDPT3_591BEGINNG_3" localSheetId="2">'GMIC-NC_2022-Q3_SCDPT3'!$E$113</definedName>
    <definedName name="SCDPT3_591BEGINNG_4" localSheetId="2">'GMIC-NC_2022-Q3_SCDPT3'!$F$113</definedName>
    <definedName name="SCDPT3_591BEGINNG_5" localSheetId="2">'GMIC-NC_2022-Q3_SCDPT3'!$G$113</definedName>
    <definedName name="SCDPT3_591BEGINNG_6" localSheetId="2">'GMIC-NC_2022-Q3_SCDPT3'!$H$113</definedName>
    <definedName name="SCDPT3_591BEGINNG_7" localSheetId="2">'GMIC-NC_2022-Q3_SCDPT3'!$I$113</definedName>
    <definedName name="SCDPT3_591BEGINNG_8" localSheetId="2">'GMIC-NC_2022-Q3_SCDPT3'!$J$113</definedName>
    <definedName name="SCDPT3_591BEGINNG_9" localSheetId="2">'GMIC-NC_2022-Q3_SCDPT3'!$K$113</definedName>
    <definedName name="SCDPT3_591ENDINGG_10.01" localSheetId="2">'GMIC-NC_2022-Q3_SCDPT3'!$L$115</definedName>
    <definedName name="SCDPT3_591ENDINGG_10.02" localSheetId="2">'GMIC-NC_2022-Q3_SCDPT3'!$M$115</definedName>
    <definedName name="SCDPT3_591ENDINGG_10.03" localSheetId="2">'GMIC-NC_2022-Q3_SCDPT3'!$N$115</definedName>
    <definedName name="SCDPT3_591ENDINGG_11" localSheetId="2">'GMIC-NC_2022-Q3_SCDPT3'!$O$115</definedName>
    <definedName name="SCDPT3_591ENDINGG_12" localSheetId="2">'GMIC-NC_2022-Q3_SCDPT3'!$P$115</definedName>
    <definedName name="SCDPT3_591ENDINGG_13" localSheetId="2">'GMIC-NC_2022-Q3_SCDPT3'!$Q$115</definedName>
    <definedName name="SCDPT3_591ENDINGG_14" localSheetId="2">'GMIC-NC_2022-Q3_SCDPT3'!$R$115</definedName>
    <definedName name="SCDPT3_591ENDINGG_15" localSheetId="2">'GMIC-NC_2022-Q3_SCDPT3'!$S$115</definedName>
    <definedName name="SCDPT3_591ENDINGG_16" localSheetId="2">'GMIC-NC_2022-Q3_SCDPT3'!$T$115</definedName>
    <definedName name="SCDPT3_591ENDINGG_2" localSheetId="2">'GMIC-NC_2022-Q3_SCDPT3'!$D$115</definedName>
    <definedName name="SCDPT3_591ENDINGG_3" localSheetId="2">'GMIC-NC_2022-Q3_SCDPT3'!$E$115</definedName>
    <definedName name="SCDPT3_591ENDINGG_4" localSheetId="2">'GMIC-NC_2022-Q3_SCDPT3'!$F$115</definedName>
    <definedName name="SCDPT3_591ENDINGG_5" localSheetId="2">'GMIC-NC_2022-Q3_SCDPT3'!$G$115</definedName>
    <definedName name="SCDPT3_591ENDINGG_6" localSheetId="2">'GMIC-NC_2022-Q3_SCDPT3'!$H$115</definedName>
    <definedName name="SCDPT3_591ENDINGG_7" localSheetId="2">'GMIC-NC_2022-Q3_SCDPT3'!$I$115</definedName>
    <definedName name="SCDPT3_591ENDINGG_8" localSheetId="2">'GMIC-NC_2022-Q3_SCDPT3'!$J$115</definedName>
    <definedName name="SCDPT3_591ENDINGG_9" localSheetId="2">'GMIC-NC_2022-Q3_SCDPT3'!$K$115</definedName>
    <definedName name="SCDPT3_5920000000_Range" localSheetId="2">'GMIC-NC_2022-Q3_SCDPT3'!$B$117:$T$119</definedName>
    <definedName name="SCDPT3_5929999999_7" localSheetId="2">'GMIC-NC_2022-Q3_SCDPT3'!$I$120</definedName>
    <definedName name="SCDPT3_5929999999_9" localSheetId="2">'GMIC-NC_2022-Q3_SCDPT3'!$K$120</definedName>
    <definedName name="SCDPT3_592BEGINNG_1" localSheetId="2">'GMIC-NC_2022-Q3_SCDPT3'!$C$117</definedName>
    <definedName name="SCDPT3_592BEGINNG_10.01" localSheetId="2">'GMIC-NC_2022-Q3_SCDPT3'!$L$117</definedName>
    <definedName name="SCDPT3_592BEGINNG_10.02" localSheetId="2">'GMIC-NC_2022-Q3_SCDPT3'!$M$117</definedName>
    <definedName name="SCDPT3_592BEGINNG_10.03" localSheetId="2">'GMIC-NC_2022-Q3_SCDPT3'!$N$117</definedName>
    <definedName name="SCDPT3_592BEGINNG_11" localSheetId="2">'GMIC-NC_2022-Q3_SCDPT3'!$O$117</definedName>
    <definedName name="SCDPT3_592BEGINNG_12" localSheetId="2">'GMIC-NC_2022-Q3_SCDPT3'!$P$117</definedName>
    <definedName name="SCDPT3_592BEGINNG_13" localSheetId="2">'GMIC-NC_2022-Q3_SCDPT3'!$Q$117</definedName>
    <definedName name="SCDPT3_592BEGINNG_14" localSheetId="2">'GMIC-NC_2022-Q3_SCDPT3'!$R$117</definedName>
    <definedName name="SCDPT3_592BEGINNG_15" localSheetId="2">'GMIC-NC_2022-Q3_SCDPT3'!$S$117</definedName>
    <definedName name="SCDPT3_592BEGINNG_16" localSheetId="2">'GMIC-NC_2022-Q3_SCDPT3'!$T$117</definedName>
    <definedName name="SCDPT3_592BEGINNG_2" localSheetId="2">'GMIC-NC_2022-Q3_SCDPT3'!$D$117</definedName>
    <definedName name="SCDPT3_592BEGINNG_3" localSheetId="2">'GMIC-NC_2022-Q3_SCDPT3'!$E$117</definedName>
    <definedName name="SCDPT3_592BEGINNG_4" localSheetId="2">'GMIC-NC_2022-Q3_SCDPT3'!$F$117</definedName>
    <definedName name="SCDPT3_592BEGINNG_5" localSheetId="2">'GMIC-NC_2022-Q3_SCDPT3'!$G$117</definedName>
    <definedName name="SCDPT3_592BEGINNG_6" localSheetId="2">'GMIC-NC_2022-Q3_SCDPT3'!$H$117</definedName>
    <definedName name="SCDPT3_592BEGINNG_7" localSheetId="2">'GMIC-NC_2022-Q3_SCDPT3'!$I$117</definedName>
    <definedName name="SCDPT3_592BEGINNG_8" localSheetId="2">'GMIC-NC_2022-Q3_SCDPT3'!$J$117</definedName>
    <definedName name="SCDPT3_592BEGINNG_9" localSheetId="2">'GMIC-NC_2022-Q3_SCDPT3'!$K$117</definedName>
    <definedName name="SCDPT3_592ENDINGG_10.01" localSheetId="2">'GMIC-NC_2022-Q3_SCDPT3'!$L$119</definedName>
    <definedName name="SCDPT3_592ENDINGG_10.02" localSheetId="2">'GMIC-NC_2022-Q3_SCDPT3'!$M$119</definedName>
    <definedName name="SCDPT3_592ENDINGG_10.03" localSheetId="2">'GMIC-NC_2022-Q3_SCDPT3'!$N$119</definedName>
    <definedName name="SCDPT3_592ENDINGG_11" localSheetId="2">'GMIC-NC_2022-Q3_SCDPT3'!$O$119</definedName>
    <definedName name="SCDPT3_592ENDINGG_12" localSheetId="2">'GMIC-NC_2022-Q3_SCDPT3'!$P$119</definedName>
    <definedName name="SCDPT3_592ENDINGG_13" localSheetId="2">'GMIC-NC_2022-Q3_SCDPT3'!$Q$119</definedName>
    <definedName name="SCDPT3_592ENDINGG_14" localSheetId="2">'GMIC-NC_2022-Q3_SCDPT3'!$R$119</definedName>
    <definedName name="SCDPT3_592ENDINGG_15" localSheetId="2">'GMIC-NC_2022-Q3_SCDPT3'!$S$119</definedName>
    <definedName name="SCDPT3_592ENDINGG_16" localSheetId="2">'GMIC-NC_2022-Q3_SCDPT3'!$T$119</definedName>
    <definedName name="SCDPT3_592ENDINGG_2" localSheetId="2">'GMIC-NC_2022-Q3_SCDPT3'!$D$119</definedName>
    <definedName name="SCDPT3_592ENDINGG_3" localSheetId="2">'GMIC-NC_2022-Q3_SCDPT3'!$E$119</definedName>
    <definedName name="SCDPT3_592ENDINGG_4" localSheetId="2">'GMIC-NC_2022-Q3_SCDPT3'!$F$119</definedName>
    <definedName name="SCDPT3_592ENDINGG_5" localSheetId="2">'GMIC-NC_2022-Q3_SCDPT3'!$G$119</definedName>
    <definedName name="SCDPT3_592ENDINGG_6" localSheetId="2">'GMIC-NC_2022-Q3_SCDPT3'!$H$119</definedName>
    <definedName name="SCDPT3_592ENDINGG_7" localSheetId="2">'GMIC-NC_2022-Q3_SCDPT3'!$I$119</definedName>
    <definedName name="SCDPT3_592ENDINGG_8" localSheetId="2">'GMIC-NC_2022-Q3_SCDPT3'!$J$119</definedName>
    <definedName name="SCDPT3_592ENDINGG_9" localSheetId="2">'GMIC-NC_2022-Q3_SCDPT3'!$K$119</definedName>
    <definedName name="SCDPT3_5989999997_7" localSheetId="2">'GMIC-NC_2022-Q3_SCDPT3'!$I$121</definedName>
    <definedName name="SCDPT3_5989999997_9" localSheetId="2">'GMIC-NC_2022-Q3_SCDPT3'!$K$121</definedName>
    <definedName name="SCDPT3_5989999999_7" localSheetId="2">'GMIC-NC_2022-Q3_SCDPT3'!$I$123</definedName>
    <definedName name="SCDPT3_5989999999_9" localSheetId="2">'GMIC-NC_2022-Q3_SCDPT3'!$K$123</definedName>
    <definedName name="SCDPT3_5999999999_7" localSheetId="2">'GMIC-NC_2022-Q3_SCDPT3'!$I$124</definedName>
    <definedName name="SCDPT3_5999999999_9" localSheetId="2">'GMIC-NC_2022-Q3_SCDPT3'!$K$124</definedName>
    <definedName name="SCDPT3_6009999999_7" localSheetId="2">'GMIC-NC_2022-Q3_SCDPT3'!$I$125</definedName>
    <definedName name="SCDPT3_6009999999_9" localSheetId="2">'GMIC-NC_2022-Q3_SCDPT3'!$K$125</definedName>
    <definedName name="SCDPT4_0100000000_Range" localSheetId="3">'GMIC-NC_2022-Q3_SCDPT4'!$B$7:$AF$9</definedName>
    <definedName name="SCDPT4_0100000001_1" localSheetId="3">'GMIC-NC_2022-Q3_SCDPT4'!$C$8</definedName>
    <definedName name="SCDPT4_0100000001_10" localSheetId="3">'GMIC-NC_2022-Q3_SCDPT4'!$L$8</definedName>
    <definedName name="SCDPT4_0100000001_11" localSheetId="3">'GMIC-NC_2022-Q3_SCDPT4'!$M$8</definedName>
    <definedName name="SCDPT4_0100000001_12" localSheetId="3">'GMIC-NC_2022-Q3_SCDPT4'!$N$8</definedName>
    <definedName name="SCDPT4_0100000001_13" localSheetId="3">'GMIC-NC_2022-Q3_SCDPT4'!$O$8</definedName>
    <definedName name="SCDPT4_0100000001_14" localSheetId="3">'GMIC-NC_2022-Q3_SCDPT4'!$P$8</definedName>
    <definedName name="SCDPT4_0100000001_15" localSheetId="3">'GMIC-NC_2022-Q3_SCDPT4'!$Q$8</definedName>
    <definedName name="SCDPT4_0100000001_16" localSheetId="3">'GMIC-NC_2022-Q3_SCDPT4'!$R$8</definedName>
    <definedName name="SCDPT4_0100000001_17" localSheetId="3">'GMIC-NC_2022-Q3_SCDPT4'!$S$8</definedName>
    <definedName name="SCDPT4_0100000001_18" localSheetId="3">'GMIC-NC_2022-Q3_SCDPT4'!$T$8</definedName>
    <definedName name="SCDPT4_0100000001_19" localSheetId="3">'GMIC-NC_2022-Q3_SCDPT4'!$U$8</definedName>
    <definedName name="SCDPT4_0100000001_2" localSheetId="3">'GMIC-NC_2022-Q3_SCDPT4'!$D$8</definedName>
    <definedName name="SCDPT4_0100000001_20" localSheetId="3">'GMIC-NC_2022-Q3_SCDPT4'!$V$8</definedName>
    <definedName name="SCDPT4_0100000001_21" localSheetId="3">'GMIC-NC_2022-Q3_SCDPT4'!$W$8</definedName>
    <definedName name="SCDPT4_0100000001_22.01" localSheetId="3">'GMIC-NC_2022-Q3_SCDPT4'!$X$8</definedName>
    <definedName name="SCDPT4_0100000001_22.02" localSheetId="3">'GMIC-NC_2022-Q3_SCDPT4'!$Y$8</definedName>
    <definedName name="SCDPT4_0100000001_22.03" localSheetId="3">'GMIC-NC_2022-Q3_SCDPT4'!$Z$8</definedName>
    <definedName name="SCDPT4_0100000001_24" localSheetId="3">'GMIC-NC_2022-Q3_SCDPT4'!$AB$8</definedName>
    <definedName name="SCDPT4_0100000001_25" localSheetId="3">'GMIC-NC_2022-Q3_SCDPT4'!$AC$8</definedName>
    <definedName name="SCDPT4_0100000001_26" localSheetId="3">'GMIC-NC_2022-Q3_SCDPT4'!$AD$8</definedName>
    <definedName name="SCDPT4_0100000001_27" localSheetId="3">'GMIC-NC_2022-Q3_SCDPT4'!$AE$8</definedName>
    <definedName name="SCDPT4_0100000001_28" localSheetId="3">'GMIC-NC_2022-Q3_SCDPT4'!$AF$8</definedName>
    <definedName name="SCDPT4_0100000001_3" localSheetId="3">'GMIC-NC_2022-Q3_SCDPT4'!$E$8</definedName>
    <definedName name="SCDPT4_0100000001_4" localSheetId="3">'GMIC-NC_2022-Q3_SCDPT4'!$F$8</definedName>
    <definedName name="SCDPT4_0100000001_5" localSheetId="3">'GMIC-NC_2022-Q3_SCDPT4'!$G$8</definedName>
    <definedName name="SCDPT4_0100000001_7" localSheetId="3">'GMIC-NC_2022-Q3_SCDPT4'!$I$8</definedName>
    <definedName name="SCDPT4_0100000001_8" localSheetId="3">'GMIC-NC_2022-Q3_SCDPT4'!$J$8</definedName>
    <definedName name="SCDPT4_0100000001_9" localSheetId="3">'GMIC-NC_2022-Q3_SCDPT4'!$K$8</definedName>
    <definedName name="SCDPT4_0109999999_10" localSheetId="3">'GMIC-NC_2022-Q3_SCDPT4'!$L$10</definedName>
    <definedName name="SCDPT4_0109999999_11" localSheetId="3">'GMIC-NC_2022-Q3_SCDPT4'!$M$10</definedName>
    <definedName name="SCDPT4_0109999999_12" localSheetId="3">'GMIC-NC_2022-Q3_SCDPT4'!$N$10</definedName>
    <definedName name="SCDPT4_0109999999_13" localSheetId="3">'GMIC-NC_2022-Q3_SCDPT4'!$O$10</definedName>
    <definedName name="SCDPT4_0109999999_14" localSheetId="3">'GMIC-NC_2022-Q3_SCDPT4'!$P$10</definedName>
    <definedName name="SCDPT4_0109999999_15" localSheetId="3">'GMIC-NC_2022-Q3_SCDPT4'!$Q$10</definedName>
    <definedName name="SCDPT4_0109999999_16" localSheetId="3">'GMIC-NC_2022-Q3_SCDPT4'!$R$10</definedName>
    <definedName name="SCDPT4_0109999999_17" localSheetId="3">'GMIC-NC_2022-Q3_SCDPT4'!$S$10</definedName>
    <definedName name="SCDPT4_0109999999_18" localSheetId="3">'GMIC-NC_2022-Q3_SCDPT4'!$T$10</definedName>
    <definedName name="SCDPT4_0109999999_19" localSheetId="3">'GMIC-NC_2022-Q3_SCDPT4'!$U$10</definedName>
    <definedName name="SCDPT4_0109999999_20" localSheetId="3">'GMIC-NC_2022-Q3_SCDPT4'!$V$10</definedName>
    <definedName name="SCDPT4_0109999999_7" localSheetId="3">'GMIC-NC_2022-Q3_SCDPT4'!$I$10</definedName>
    <definedName name="SCDPT4_0109999999_8" localSheetId="3">'GMIC-NC_2022-Q3_SCDPT4'!$J$10</definedName>
    <definedName name="SCDPT4_0109999999_9" localSheetId="3">'GMIC-NC_2022-Q3_SCDPT4'!$K$10</definedName>
    <definedName name="SCDPT4_010BEGINNG_1" localSheetId="3">'GMIC-NC_2022-Q3_SCDPT4'!$C$7</definedName>
    <definedName name="SCDPT4_010BEGINNG_10" localSheetId="3">'GMIC-NC_2022-Q3_SCDPT4'!$L$7</definedName>
    <definedName name="SCDPT4_010BEGINNG_11" localSheetId="3">'GMIC-NC_2022-Q3_SCDPT4'!$M$7</definedName>
    <definedName name="SCDPT4_010BEGINNG_12" localSheetId="3">'GMIC-NC_2022-Q3_SCDPT4'!$N$7</definedName>
    <definedName name="SCDPT4_010BEGINNG_13" localSheetId="3">'GMIC-NC_2022-Q3_SCDPT4'!$O$7</definedName>
    <definedName name="SCDPT4_010BEGINNG_14" localSheetId="3">'GMIC-NC_2022-Q3_SCDPT4'!$P$7</definedName>
    <definedName name="SCDPT4_010BEGINNG_15" localSheetId="3">'GMIC-NC_2022-Q3_SCDPT4'!$Q$7</definedName>
    <definedName name="SCDPT4_010BEGINNG_16" localSheetId="3">'GMIC-NC_2022-Q3_SCDPT4'!$R$7</definedName>
    <definedName name="SCDPT4_010BEGINNG_17" localSheetId="3">'GMIC-NC_2022-Q3_SCDPT4'!$S$7</definedName>
    <definedName name="SCDPT4_010BEGINNG_18" localSheetId="3">'GMIC-NC_2022-Q3_SCDPT4'!$T$7</definedName>
    <definedName name="SCDPT4_010BEGINNG_19" localSheetId="3">'GMIC-NC_2022-Q3_SCDPT4'!$U$7</definedName>
    <definedName name="SCDPT4_010BEGINNG_2" localSheetId="3">'GMIC-NC_2022-Q3_SCDPT4'!$D$7</definedName>
    <definedName name="SCDPT4_010BEGINNG_20" localSheetId="3">'GMIC-NC_2022-Q3_SCDPT4'!$V$7</definedName>
    <definedName name="SCDPT4_010BEGINNG_21" localSheetId="3">'GMIC-NC_2022-Q3_SCDPT4'!$W$7</definedName>
    <definedName name="SCDPT4_010BEGINNG_22.01" localSheetId="3">'GMIC-NC_2022-Q3_SCDPT4'!$X$7</definedName>
    <definedName name="SCDPT4_010BEGINNG_22.02" localSheetId="3">'GMIC-NC_2022-Q3_SCDPT4'!$Y$7</definedName>
    <definedName name="SCDPT4_010BEGINNG_22.03" localSheetId="3">'GMIC-NC_2022-Q3_SCDPT4'!$Z$7</definedName>
    <definedName name="SCDPT4_010BEGINNG_23" localSheetId="3">'GMIC-NC_2022-Q3_SCDPT4'!$AA$7</definedName>
    <definedName name="SCDPT4_010BEGINNG_24" localSheetId="3">'GMIC-NC_2022-Q3_SCDPT4'!$AB$7</definedName>
    <definedName name="SCDPT4_010BEGINNG_25" localSheetId="3">'GMIC-NC_2022-Q3_SCDPT4'!$AC$7</definedName>
    <definedName name="SCDPT4_010BEGINNG_26" localSheetId="3">'GMIC-NC_2022-Q3_SCDPT4'!$AD$7</definedName>
    <definedName name="SCDPT4_010BEGINNG_27" localSheetId="3">'GMIC-NC_2022-Q3_SCDPT4'!$AE$7</definedName>
    <definedName name="SCDPT4_010BEGINNG_28" localSheetId="3">'GMIC-NC_2022-Q3_SCDPT4'!$AF$7</definedName>
    <definedName name="SCDPT4_010BEGINNG_3" localSheetId="3">'GMIC-NC_2022-Q3_SCDPT4'!$E$7</definedName>
    <definedName name="SCDPT4_010BEGINNG_4" localSheetId="3">'GMIC-NC_2022-Q3_SCDPT4'!$F$7</definedName>
    <definedName name="SCDPT4_010BEGINNG_5" localSheetId="3">'GMIC-NC_2022-Q3_SCDPT4'!$G$7</definedName>
    <definedName name="SCDPT4_010BEGINNG_6" localSheetId="3">'GMIC-NC_2022-Q3_SCDPT4'!$H$7</definedName>
    <definedName name="SCDPT4_010BEGINNG_7" localSheetId="3">'GMIC-NC_2022-Q3_SCDPT4'!$I$7</definedName>
    <definedName name="SCDPT4_010BEGINNG_8" localSheetId="3">'GMIC-NC_2022-Q3_SCDPT4'!$J$7</definedName>
    <definedName name="SCDPT4_010BEGINNG_9" localSheetId="3">'GMIC-NC_2022-Q3_SCDPT4'!$K$7</definedName>
    <definedName name="SCDPT4_010ENDINGG_10" localSheetId="3">'GMIC-NC_2022-Q3_SCDPT4'!$L$9</definedName>
    <definedName name="SCDPT4_010ENDINGG_11" localSheetId="3">'GMIC-NC_2022-Q3_SCDPT4'!$M$9</definedName>
    <definedName name="SCDPT4_010ENDINGG_12" localSheetId="3">'GMIC-NC_2022-Q3_SCDPT4'!$N$9</definedName>
    <definedName name="SCDPT4_010ENDINGG_13" localSheetId="3">'GMIC-NC_2022-Q3_SCDPT4'!$O$9</definedName>
    <definedName name="SCDPT4_010ENDINGG_14" localSheetId="3">'GMIC-NC_2022-Q3_SCDPT4'!$P$9</definedName>
    <definedName name="SCDPT4_010ENDINGG_15" localSheetId="3">'GMIC-NC_2022-Q3_SCDPT4'!$Q$9</definedName>
    <definedName name="SCDPT4_010ENDINGG_16" localSheetId="3">'GMIC-NC_2022-Q3_SCDPT4'!$R$9</definedName>
    <definedName name="SCDPT4_010ENDINGG_17" localSheetId="3">'GMIC-NC_2022-Q3_SCDPT4'!$S$9</definedName>
    <definedName name="SCDPT4_010ENDINGG_18" localSheetId="3">'GMIC-NC_2022-Q3_SCDPT4'!$T$9</definedName>
    <definedName name="SCDPT4_010ENDINGG_19" localSheetId="3">'GMIC-NC_2022-Q3_SCDPT4'!$U$9</definedName>
    <definedName name="SCDPT4_010ENDINGG_2" localSheetId="3">'GMIC-NC_2022-Q3_SCDPT4'!$D$9</definedName>
    <definedName name="SCDPT4_010ENDINGG_20" localSheetId="3">'GMIC-NC_2022-Q3_SCDPT4'!$V$9</definedName>
    <definedName name="SCDPT4_010ENDINGG_21" localSheetId="3">'GMIC-NC_2022-Q3_SCDPT4'!$W$9</definedName>
    <definedName name="SCDPT4_010ENDINGG_22.01" localSheetId="3">'GMIC-NC_2022-Q3_SCDPT4'!$X$9</definedName>
    <definedName name="SCDPT4_010ENDINGG_22.02" localSheetId="3">'GMIC-NC_2022-Q3_SCDPT4'!$Y$9</definedName>
    <definedName name="SCDPT4_010ENDINGG_22.03" localSheetId="3">'GMIC-NC_2022-Q3_SCDPT4'!$Z$9</definedName>
    <definedName name="SCDPT4_010ENDINGG_23" localSheetId="3">'GMIC-NC_2022-Q3_SCDPT4'!$AA$9</definedName>
    <definedName name="SCDPT4_010ENDINGG_24" localSheetId="3">'GMIC-NC_2022-Q3_SCDPT4'!$AB$9</definedName>
    <definedName name="SCDPT4_010ENDINGG_25" localSheetId="3">'GMIC-NC_2022-Q3_SCDPT4'!$AC$9</definedName>
    <definedName name="SCDPT4_010ENDINGG_26" localSheetId="3">'GMIC-NC_2022-Q3_SCDPT4'!$AD$9</definedName>
    <definedName name="SCDPT4_010ENDINGG_27" localSheetId="3">'GMIC-NC_2022-Q3_SCDPT4'!$AE$9</definedName>
    <definedName name="SCDPT4_010ENDINGG_28" localSheetId="3">'GMIC-NC_2022-Q3_SCDPT4'!$AF$9</definedName>
    <definedName name="SCDPT4_010ENDINGG_3" localSheetId="3">'GMIC-NC_2022-Q3_SCDPT4'!$E$9</definedName>
    <definedName name="SCDPT4_010ENDINGG_4" localSheetId="3">'GMIC-NC_2022-Q3_SCDPT4'!$F$9</definedName>
    <definedName name="SCDPT4_010ENDINGG_5" localSheetId="3">'GMIC-NC_2022-Q3_SCDPT4'!$G$9</definedName>
    <definedName name="SCDPT4_010ENDINGG_6" localSheetId="3">'GMIC-NC_2022-Q3_SCDPT4'!$H$9</definedName>
    <definedName name="SCDPT4_010ENDINGG_7" localSheetId="3">'GMIC-NC_2022-Q3_SCDPT4'!$I$9</definedName>
    <definedName name="SCDPT4_010ENDINGG_8" localSheetId="3">'GMIC-NC_2022-Q3_SCDPT4'!$J$9</definedName>
    <definedName name="SCDPT4_010ENDINGG_9" localSheetId="3">'GMIC-NC_2022-Q3_SCDPT4'!$K$9</definedName>
    <definedName name="SCDPT4_0300000000_Range" localSheetId="3">'GMIC-NC_2022-Q3_SCDPT4'!$B$11:$AF$13</definedName>
    <definedName name="SCDPT4_0309999999_10" localSheetId="3">'GMIC-NC_2022-Q3_SCDPT4'!$L$14</definedName>
    <definedName name="SCDPT4_0309999999_11" localSheetId="3">'GMIC-NC_2022-Q3_SCDPT4'!$M$14</definedName>
    <definedName name="SCDPT4_0309999999_12" localSheetId="3">'GMIC-NC_2022-Q3_SCDPT4'!$N$14</definedName>
    <definedName name="SCDPT4_0309999999_13" localSheetId="3">'GMIC-NC_2022-Q3_SCDPT4'!$O$14</definedName>
    <definedName name="SCDPT4_0309999999_14" localSheetId="3">'GMIC-NC_2022-Q3_SCDPT4'!$P$14</definedName>
    <definedName name="SCDPT4_0309999999_15" localSheetId="3">'GMIC-NC_2022-Q3_SCDPT4'!$Q$14</definedName>
    <definedName name="SCDPT4_0309999999_16" localSheetId="3">'GMIC-NC_2022-Q3_SCDPT4'!$R$14</definedName>
    <definedName name="SCDPT4_0309999999_17" localSheetId="3">'GMIC-NC_2022-Q3_SCDPT4'!$S$14</definedName>
    <definedName name="SCDPT4_0309999999_18" localSheetId="3">'GMIC-NC_2022-Q3_SCDPT4'!$T$14</definedName>
    <definedName name="SCDPT4_0309999999_19" localSheetId="3">'GMIC-NC_2022-Q3_SCDPT4'!$U$14</definedName>
    <definedName name="SCDPT4_0309999999_20" localSheetId="3">'GMIC-NC_2022-Q3_SCDPT4'!$V$14</definedName>
    <definedName name="SCDPT4_0309999999_7" localSheetId="3">'GMIC-NC_2022-Q3_SCDPT4'!$I$14</definedName>
    <definedName name="SCDPT4_0309999999_8" localSheetId="3">'GMIC-NC_2022-Q3_SCDPT4'!$J$14</definedName>
    <definedName name="SCDPT4_0309999999_9" localSheetId="3">'GMIC-NC_2022-Q3_SCDPT4'!$K$14</definedName>
    <definedName name="SCDPT4_030BEGINNG_1" localSheetId="3">'GMIC-NC_2022-Q3_SCDPT4'!$C$11</definedName>
    <definedName name="SCDPT4_030BEGINNG_10" localSheetId="3">'GMIC-NC_2022-Q3_SCDPT4'!$L$11</definedName>
    <definedName name="SCDPT4_030BEGINNG_11" localSheetId="3">'GMIC-NC_2022-Q3_SCDPT4'!$M$11</definedName>
    <definedName name="SCDPT4_030BEGINNG_12" localSheetId="3">'GMIC-NC_2022-Q3_SCDPT4'!$N$11</definedName>
    <definedName name="SCDPT4_030BEGINNG_13" localSheetId="3">'GMIC-NC_2022-Q3_SCDPT4'!$O$11</definedName>
    <definedName name="SCDPT4_030BEGINNG_14" localSheetId="3">'GMIC-NC_2022-Q3_SCDPT4'!$P$11</definedName>
    <definedName name="SCDPT4_030BEGINNG_15" localSheetId="3">'GMIC-NC_2022-Q3_SCDPT4'!$Q$11</definedName>
    <definedName name="SCDPT4_030BEGINNG_16" localSheetId="3">'GMIC-NC_2022-Q3_SCDPT4'!$R$11</definedName>
    <definedName name="SCDPT4_030BEGINNG_17" localSheetId="3">'GMIC-NC_2022-Q3_SCDPT4'!$S$11</definedName>
    <definedName name="SCDPT4_030BEGINNG_18" localSheetId="3">'GMIC-NC_2022-Q3_SCDPT4'!$T$11</definedName>
    <definedName name="SCDPT4_030BEGINNG_19" localSheetId="3">'GMIC-NC_2022-Q3_SCDPT4'!$U$11</definedName>
    <definedName name="SCDPT4_030BEGINNG_2" localSheetId="3">'GMIC-NC_2022-Q3_SCDPT4'!$D$11</definedName>
    <definedName name="SCDPT4_030BEGINNG_20" localSheetId="3">'GMIC-NC_2022-Q3_SCDPT4'!$V$11</definedName>
    <definedName name="SCDPT4_030BEGINNG_21" localSheetId="3">'GMIC-NC_2022-Q3_SCDPT4'!$W$11</definedName>
    <definedName name="SCDPT4_030BEGINNG_22.01" localSheetId="3">'GMIC-NC_2022-Q3_SCDPT4'!$X$11</definedName>
    <definedName name="SCDPT4_030BEGINNG_22.02" localSheetId="3">'GMIC-NC_2022-Q3_SCDPT4'!$Y$11</definedName>
    <definedName name="SCDPT4_030BEGINNG_22.03" localSheetId="3">'GMIC-NC_2022-Q3_SCDPT4'!$Z$11</definedName>
    <definedName name="SCDPT4_030BEGINNG_23" localSheetId="3">'GMIC-NC_2022-Q3_SCDPT4'!$AA$11</definedName>
    <definedName name="SCDPT4_030BEGINNG_24" localSheetId="3">'GMIC-NC_2022-Q3_SCDPT4'!$AB$11</definedName>
    <definedName name="SCDPT4_030BEGINNG_25" localSheetId="3">'GMIC-NC_2022-Q3_SCDPT4'!$AC$11</definedName>
    <definedName name="SCDPT4_030BEGINNG_26" localSheetId="3">'GMIC-NC_2022-Q3_SCDPT4'!$AD$11</definedName>
    <definedName name="SCDPT4_030BEGINNG_27" localSheetId="3">'GMIC-NC_2022-Q3_SCDPT4'!$AE$11</definedName>
    <definedName name="SCDPT4_030BEGINNG_28" localSheetId="3">'GMIC-NC_2022-Q3_SCDPT4'!$AF$11</definedName>
    <definedName name="SCDPT4_030BEGINNG_3" localSheetId="3">'GMIC-NC_2022-Q3_SCDPT4'!$E$11</definedName>
    <definedName name="SCDPT4_030BEGINNG_4" localSheetId="3">'GMIC-NC_2022-Q3_SCDPT4'!$F$11</definedName>
    <definedName name="SCDPT4_030BEGINNG_5" localSheetId="3">'GMIC-NC_2022-Q3_SCDPT4'!$G$11</definedName>
    <definedName name="SCDPT4_030BEGINNG_6" localSheetId="3">'GMIC-NC_2022-Q3_SCDPT4'!$H$11</definedName>
    <definedName name="SCDPT4_030BEGINNG_7" localSheetId="3">'GMIC-NC_2022-Q3_SCDPT4'!$I$11</definedName>
    <definedName name="SCDPT4_030BEGINNG_8" localSheetId="3">'GMIC-NC_2022-Q3_SCDPT4'!$J$11</definedName>
    <definedName name="SCDPT4_030BEGINNG_9" localSheetId="3">'GMIC-NC_2022-Q3_SCDPT4'!$K$11</definedName>
    <definedName name="SCDPT4_030ENDINGG_10" localSheetId="3">'GMIC-NC_2022-Q3_SCDPT4'!$L$13</definedName>
    <definedName name="SCDPT4_030ENDINGG_11" localSheetId="3">'GMIC-NC_2022-Q3_SCDPT4'!$M$13</definedName>
    <definedName name="SCDPT4_030ENDINGG_12" localSheetId="3">'GMIC-NC_2022-Q3_SCDPT4'!$N$13</definedName>
    <definedName name="SCDPT4_030ENDINGG_13" localSheetId="3">'GMIC-NC_2022-Q3_SCDPT4'!$O$13</definedName>
    <definedName name="SCDPT4_030ENDINGG_14" localSheetId="3">'GMIC-NC_2022-Q3_SCDPT4'!$P$13</definedName>
    <definedName name="SCDPT4_030ENDINGG_15" localSheetId="3">'GMIC-NC_2022-Q3_SCDPT4'!$Q$13</definedName>
    <definedName name="SCDPT4_030ENDINGG_16" localSheetId="3">'GMIC-NC_2022-Q3_SCDPT4'!$R$13</definedName>
    <definedName name="SCDPT4_030ENDINGG_17" localSheetId="3">'GMIC-NC_2022-Q3_SCDPT4'!$S$13</definedName>
    <definedName name="SCDPT4_030ENDINGG_18" localSheetId="3">'GMIC-NC_2022-Q3_SCDPT4'!$T$13</definedName>
    <definedName name="SCDPT4_030ENDINGG_19" localSheetId="3">'GMIC-NC_2022-Q3_SCDPT4'!$U$13</definedName>
    <definedName name="SCDPT4_030ENDINGG_2" localSheetId="3">'GMIC-NC_2022-Q3_SCDPT4'!$D$13</definedName>
    <definedName name="SCDPT4_030ENDINGG_20" localSheetId="3">'GMIC-NC_2022-Q3_SCDPT4'!$V$13</definedName>
    <definedName name="SCDPT4_030ENDINGG_21" localSheetId="3">'GMIC-NC_2022-Q3_SCDPT4'!$W$13</definedName>
    <definedName name="SCDPT4_030ENDINGG_22.01" localSheetId="3">'GMIC-NC_2022-Q3_SCDPT4'!$X$13</definedName>
    <definedName name="SCDPT4_030ENDINGG_22.02" localSheetId="3">'GMIC-NC_2022-Q3_SCDPT4'!$Y$13</definedName>
    <definedName name="SCDPT4_030ENDINGG_22.03" localSheetId="3">'GMIC-NC_2022-Q3_SCDPT4'!$Z$13</definedName>
    <definedName name="SCDPT4_030ENDINGG_23" localSheetId="3">'GMIC-NC_2022-Q3_SCDPT4'!$AA$13</definedName>
    <definedName name="SCDPT4_030ENDINGG_24" localSheetId="3">'GMIC-NC_2022-Q3_SCDPT4'!$AB$13</definedName>
    <definedName name="SCDPT4_030ENDINGG_25" localSheetId="3">'GMIC-NC_2022-Q3_SCDPT4'!$AC$13</definedName>
    <definedName name="SCDPT4_030ENDINGG_26" localSheetId="3">'GMIC-NC_2022-Q3_SCDPT4'!$AD$13</definedName>
    <definedName name="SCDPT4_030ENDINGG_27" localSheetId="3">'GMIC-NC_2022-Q3_SCDPT4'!$AE$13</definedName>
    <definedName name="SCDPT4_030ENDINGG_28" localSheetId="3">'GMIC-NC_2022-Q3_SCDPT4'!$AF$13</definedName>
    <definedName name="SCDPT4_030ENDINGG_3" localSheetId="3">'GMIC-NC_2022-Q3_SCDPT4'!$E$13</definedName>
    <definedName name="SCDPT4_030ENDINGG_4" localSheetId="3">'GMIC-NC_2022-Q3_SCDPT4'!$F$13</definedName>
    <definedName name="SCDPT4_030ENDINGG_5" localSheetId="3">'GMIC-NC_2022-Q3_SCDPT4'!$G$13</definedName>
    <definedName name="SCDPT4_030ENDINGG_6" localSheetId="3">'GMIC-NC_2022-Q3_SCDPT4'!$H$13</definedName>
    <definedName name="SCDPT4_030ENDINGG_7" localSheetId="3">'GMIC-NC_2022-Q3_SCDPT4'!$I$13</definedName>
    <definedName name="SCDPT4_030ENDINGG_8" localSheetId="3">'GMIC-NC_2022-Q3_SCDPT4'!$J$13</definedName>
    <definedName name="SCDPT4_030ENDINGG_9" localSheetId="3">'GMIC-NC_2022-Q3_SCDPT4'!$K$13</definedName>
    <definedName name="SCDPT4_0500000000_Range" localSheetId="3">'GMIC-NC_2022-Q3_SCDPT4'!$B$15:$AF$17</definedName>
    <definedName name="SCDPT4_0509999999_10" localSheetId="3">'GMIC-NC_2022-Q3_SCDPT4'!$L$18</definedName>
    <definedName name="SCDPT4_0509999999_11" localSheetId="3">'GMIC-NC_2022-Q3_SCDPT4'!$M$18</definedName>
    <definedName name="SCDPT4_0509999999_12" localSheetId="3">'GMIC-NC_2022-Q3_SCDPT4'!$N$18</definedName>
    <definedName name="SCDPT4_0509999999_13" localSheetId="3">'GMIC-NC_2022-Q3_SCDPT4'!$O$18</definedName>
    <definedName name="SCDPT4_0509999999_14" localSheetId="3">'GMIC-NC_2022-Q3_SCDPT4'!$P$18</definedName>
    <definedName name="SCDPT4_0509999999_15" localSheetId="3">'GMIC-NC_2022-Q3_SCDPT4'!$Q$18</definedName>
    <definedName name="SCDPT4_0509999999_16" localSheetId="3">'GMIC-NC_2022-Q3_SCDPT4'!$R$18</definedName>
    <definedName name="SCDPT4_0509999999_17" localSheetId="3">'GMIC-NC_2022-Q3_SCDPT4'!$S$18</definedName>
    <definedName name="SCDPT4_0509999999_18" localSheetId="3">'GMIC-NC_2022-Q3_SCDPT4'!$T$18</definedName>
    <definedName name="SCDPT4_0509999999_19" localSheetId="3">'GMIC-NC_2022-Q3_SCDPT4'!$U$18</definedName>
    <definedName name="SCDPT4_0509999999_20" localSheetId="3">'GMIC-NC_2022-Q3_SCDPT4'!$V$18</definedName>
    <definedName name="SCDPT4_0509999999_7" localSheetId="3">'GMIC-NC_2022-Q3_SCDPT4'!$I$18</definedName>
    <definedName name="SCDPT4_0509999999_8" localSheetId="3">'GMIC-NC_2022-Q3_SCDPT4'!$J$18</definedName>
    <definedName name="SCDPT4_0509999999_9" localSheetId="3">'GMIC-NC_2022-Q3_SCDPT4'!$K$18</definedName>
    <definedName name="SCDPT4_050BEGINNG_1" localSheetId="3">'GMIC-NC_2022-Q3_SCDPT4'!$C$15</definedName>
    <definedName name="SCDPT4_050BEGINNG_10" localSheetId="3">'GMIC-NC_2022-Q3_SCDPT4'!$L$15</definedName>
    <definedName name="SCDPT4_050BEGINNG_11" localSheetId="3">'GMIC-NC_2022-Q3_SCDPT4'!$M$15</definedName>
    <definedName name="SCDPT4_050BEGINNG_12" localSheetId="3">'GMIC-NC_2022-Q3_SCDPT4'!$N$15</definedName>
    <definedName name="SCDPT4_050BEGINNG_13" localSheetId="3">'GMIC-NC_2022-Q3_SCDPT4'!$O$15</definedName>
    <definedName name="SCDPT4_050BEGINNG_14" localSheetId="3">'GMIC-NC_2022-Q3_SCDPT4'!$P$15</definedName>
    <definedName name="SCDPT4_050BEGINNG_15" localSheetId="3">'GMIC-NC_2022-Q3_SCDPT4'!$Q$15</definedName>
    <definedName name="SCDPT4_050BEGINNG_16" localSheetId="3">'GMIC-NC_2022-Q3_SCDPT4'!$R$15</definedName>
    <definedName name="SCDPT4_050BEGINNG_17" localSheetId="3">'GMIC-NC_2022-Q3_SCDPT4'!$S$15</definedName>
    <definedName name="SCDPT4_050BEGINNG_18" localSheetId="3">'GMIC-NC_2022-Q3_SCDPT4'!$T$15</definedName>
    <definedName name="SCDPT4_050BEGINNG_19" localSheetId="3">'GMIC-NC_2022-Q3_SCDPT4'!$U$15</definedName>
    <definedName name="SCDPT4_050BEGINNG_2" localSheetId="3">'GMIC-NC_2022-Q3_SCDPT4'!$D$15</definedName>
    <definedName name="SCDPT4_050BEGINNG_20" localSheetId="3">'GMIC-NC_2022-Q3_SCDPT4'!$V$15</definedName>
    <definedName name="SCDPT4_050BEGINNG_21" localSheetId="3">'GMIC-NC_2022-Q3_SCDPT4'!$W$15</definedName>
    <definedName name="SCDPT4_050BEGINNG_22.01" localSheetId="3">'GMIC-NC_2022-Q3_SCDPT4'!$X$15</definedName>
    <definedName name="SCDPT4_050BEGINNG_22.02" localSheetId="3">'GMIC-NC_2022-Q3_SCDPT4'!$Y$15</definedName>
    <definedName name="SCDPT4_050BEGINNG_22.03" localSheetId="3">'GMIC-NC_2022-Q3_SCDPT4'!$Z$15</definedName>
    <definedName name="SCDPT4_050BEGINNG_23" localSheetId="3">'GMIC-NC_2022-Q3_SCDPT4'!$AA$15</definedName>
    <definedName name="SCDPT4_050BEGINNG_24" localSheetId="3">'GMIC-NC_2022-Q3_SCDPT4'!$AB$15</definedName>
    <definedName name="SCDPT4_050BEGINNG_25" localSheetId="3">'GMIC-NC_2022-Q3_SCDPT4'!$AC$15</definedName>
    <definedName name="SCDPT4_050BEGINNG_26" localSheetId="3">'GMIC-NC_2022-Q3_SCDPT4'!$AD$15</definedName>
    <definedName name="SCDPT4_050BEGINNG_27" localSheetId="3">'GMIC-NC_2022-Q3_SCDPT4'!$AE$15</definedName>
    <definedName name="SCDPT4_050BEGINNG_28" localSheetId="3">'GMIC-NC_2022-Q3_SCDPT4'!$AF$15</definedName>
    <definedName name="SCDPT4_050BEGINNG_3" localSheetId="3">'GMIC-NC_2022-Q3_SCDPT4'!$E$15</definedName>
    <definedName name="SCDPT4_050BEGINNG_4" localSheetId="3">'GMIC-NC_2022-Q3_SCDPT4'!$F$15</definedName>
    <definedName name="SCDPT4_050BEGINNG_5" localSheetId="3">'GMIC-NC_2022-Q3_SCDPT4'!$G$15</definedName>
    <definedName name="SCDPT4_050BEGINNG_6" localSheetId="3">'GMIC-NC_2022-Q3_SCDPT4'!$H$15</definedName>
    <definedName name="SCDPT4_050BEGINNG_7" localSheetId="3">'GMIC-NC_2022-Q3_SCDPT4'!$I$15</definedName>
    <definedName name="SCDPT4_050BEGINNG_8" localSheetId="3">'GMIC-NC_2022-Q3_SCDPT4'!$J$15</definedName>
    <definedName name="SCDPT4_050BEGINNG_9" localSheetId="3">'GMIC-NC_2022-Q3_SCDPT4'!$K$15</definedName>
    <definedName name="SCDPT4_050ENDINGG_10" localSheetId="3">'GMIC-NC_2022-Q3_SCDPT4'!$L$17</definedName>
    <definedName name="SCDPT4_050ENDINGG_11" localSheetId="3">'GMIC-NC_2022-Q3_SCDPT4'!$M$17</definedName>
    <definedName name="SCDPT4_050ENDINGG_12" localSheetId="3">'GMIC-NC_2022-Q3_SCDPT4'!$N$17</definedName>
    <definedName name="SCDPT4_050ENDINGG_13" localSheetId="3">'GMIC-NC_2022-Q3_SCDPT4'!$O$17</definedName>
    <definedName name="SCDPT4_050ENDINGG_14" localSheetId="3">'GMIC-NC_2022-Q3_SCDPT4'!$P$17</definedName>
    <definedName name="SCDPT4_050ENDINGG_15" localSheetId="3">'GMIC-NC_2022-Q3_SCDPT4'!$Q$17</definedName>
    <definedName name="SCDPT4_050ENDINGG_16" localSheetId="3">'GMIC-NC_2022-Q3_SCDPT4'!$R$17</definedName>
    <definedName name="SCDPT4_050ENDINGG_17" localSheetId="3">'GMIC-NC_2022-Q3_SCDPT4'!$S$17</definedName>
    <definedName name="SCDPT4_050ENDINGG_18" localSheetId="3">'GMIC-NC_2022-Q3_SCDPT4'!$T$17</definedName>
    <definedName name="SCDPT4_050ENDINGG_19" localSheetId="3">'GMIC-NC_2022-Q3_SCDPT4'!$U$17</definedName>
    <definedName name="SCDPT4_050ENDINGG_2" localSheetId="3">'GMIC-NC_2022-Q3_SCDPT4'!$D$17</definedName>
    <definedName name="SCDPT4_050ENDINGG_20" localSheetId="3">'GMIC-NC_2022-Q3_SCDPT4'!$V$17</definedName>
    <definedName name="SCDPT4_050ENDINGG_21" localSheetId="3">'GMIC-NC_2022-Q3_SCDPT4'!$W$17</definedName>
    <definedName name="SCDPT4_050ENDINGG_22.01" localSheetId="3">'GMIC-NC_2022-Q3_SCDPT4'!$X$17</definedName>
    <definedName name="SCDPT4_050ENDINGG_22.02" localSheetId="3">'GMIC-NC_2022-Q3_SCDPT4'!$Y$17</definedName>
    <definedName name="SCDPT4_050ENDINGG_22.03" localSheetId="3">'GMIC-NC_2022-Q3_SCDPT4'!$Z$17</definedName>
    <definedName name="SCDPT4_050ENDINGG_23" localSheetId="3">'GMIC-NC_2022-Q3_SCDPT4'!$AA$17</definedName>
    <definedName name="SCDPT4_050ENDINGG_24" localSheetId="3">'GMIC-NC_2022-Q3_SCDPT4'!$AB$17</definedName>
    <definedName name="SCDPT4_050ENDINGG_25" localSheetId="3">'GMIC-NC_2022-Q3_SCDPT4'!$AC$17</definedName>
    <definedName name="SCDPT4_050ENDINGG_26" localSheetId="3">'GMIC-NC_2022-Q3_SCDPT4'!$AD$17</definedName>
    <definedName name="SCDPT4_050ENDINGG_27" localSheetId="3">'GMIC-NC_2022-Q3_SCDPT4'!$AE$17</definedName>
    <definedName name="SCDPT4_050ENDINGG_28" localSheetId="3">'GMIC-NC_2022-Q3_SCDPT4'!$AF$17</definedName>
    <definedName name="SCDPT4_050ENDINGG_3" localSheetId="3">'GMIC-NC_2022-Q3_SCDPT4'!$E$17</definedName>
    <definedName name="SCDPT4_050ENDINGG_4" localSheetId="3">'GMIC-NC_2022-Q3_SCDPT4'!$F$17</definedName>
    <definedName name="SCDPT4_050ENDINGG_5" localSheetId="3">'GMIC-NC_2022-Q3_SCDPT4'!$G$17</definedName>
    <definedName name="SCDPT4_050ENDINGG_6" localSheetId="3">'GMIC-NC_2022-Q3_SCDPT4'!$H$17</definedName>
    <definedName name="SCDPT4_050ENDINGG_7" localSheetId="3">'GMIC-NC_2022-Q3_SCDPT4'!$I$17</definedName>
    <definedName name="SCDPT4_050ENDINGG_8" localSheetId="3">'GMIC-NC_2022-Q3_SCDPT4'!$J$17</definedName>
    <definedName name="SCDPT4_050ENDINGG_9" localSheetId="3">'GMIC-NC_2022-Q3_SCDPT4'!$K$17</definedName>
    <definedName name="SCDPT4_0700000000_Range" localSheetId="3">'GMIC-NC_2022-Q3_SCDPT4'!$B$19:$AF$21</definedName>
    <definedName name="SCDPT4_0709999999_10" localSheetId="3">'GMIC-NC_2022-Q3_SCDPT4'!$L$22</definedName>
    <definedName name="SCDPT4_0709999999_11" localSheetId="3">'GMIC-NC_2022-Q3_SCDPT4'!$M$22</definedName>
    <definedName name="SCDPT4_0709999999_12" localSheetId="3">'GMIC-NC_2022-Q3_SCDPT4'!$N$22</definedName>
    <definedName name="SCDPT4_0709999999_13" localSheetId="3">'GMIC-NC_2022-Q3_SCDPT4'!$O$22</definedName>
    <definedName name="SCDPT4_0709999999_14" localSheetId="3">'GMIC-NC_2022-Q3_SCDPT4'!$P$22</definedName>
    <definedName name="SCDPT4_0709999999_15" localSheetId="3">'GMIC-NC_2022-Q3_SCDPT4'!$Q$22</definedName>
    <definedName name="SCDPT4_0709999999_16" localSheetId="3">'GMIC-NC_2022-Q3_SCDPT4'!$R$22</definedName>
    <definedName name="SCDPT4_0709999999_17" localSheetId="3">'GMIC-NC_2022-Q3_SCDPT4'!$S$22</definedName>
    <definedName name="SCDPT4_0709999999_18" localSheetId="3">'GMIC-NC_2022-Q3_SCDPT4'!$T$22</definedName>
    <definedName name="SCDPT4_0709999999_19" localSheetId="3">'GMIC-NC_2022-Q3_SCDPT4'!$U$22</definedName>
    <definedName name="SCDPT4_0709999999_20" localSheetId="3">'GMIC-NC_2022-Q3_SCDPT4'!$V$22</definedName>
    <definedName name="SCDPT4_0709999999_7" localSheetId="3">'GMIC-NC_2022-Q3_SCDPT4'!$I$22</definedName>
    <definedName name="SCDPT4_0709999999_8" localSheetId="3">'GMIC-NC_2022-Q3_SCDPT4'!$J$22</definedName>
    <definedName name="SCDPT4_0709999999_9" localSheetId="3">'GMIC-NC_2022-Q3_SCDPT4'!$K$22</definedName>
    <definedName name="SCDPT4_070BEGINNG_1" localSheetId="3">'GMIC-NC_2022-Q3_SCDPT4'!$C$19</definedName>
    <definedName name="SCDPT4_070BEGINNG_10" localSheetId="3">'GMIC-NC_2022-Q3_SCDPT4'!$L$19</definedName>
    <definedName name="SCDPT4_070BEGINNG_11" localSheetId="3">'GMIC-NC_2022-Q3_SCDPT4'!$M$19</definedName>
    <definedName name="SCDPT4_070BEGINNG_12" localSheetId="3">'GMIC-NC_2022-Q3_SCDPT4'!$N$19</definedName>
    <definedName name="SCDPT4_070BEGINNG_13" localSheetId="3">'GMIC-NC_2022-Q3_SCDPT4'!$O$19</definedName>
    <definedName name="SCDPT4_070BEGINNG_14" localSheetId="3">'GMIC-NC_2022-Q3_SCDPT4'!$P$19</definedName>
    <definedName name="SCDPT4_070BEGINNG_15" localSheetId="3">'GMIC-NC_2022-Q3_SCDPT4'!$Q$19</definedName>
    <definedName name="SCDPT4_070BEGINNG_16" localSheetId="3">'GMIC-NC_2022-Q3_SCDPT4'!$R$19</definedName>
    <definedName name="SCDPT4_070BEGINNG_17" localSheetId="3">'GMIC-NC_2022-Q3_SCDPT4'!$S$19</definedName>
    <definedName name="SCDPT4_070BEGINNG_18" localSheetId="3">'GMIC-NC_2022-Q3_SCDPT4'!$T$19</definedName>
    <definedName name="SCDPT4_070BEGINNG_19" localSheetId="3">'GMIC-NC_2022-Q3_SCDPT4'!$U$19</definedName>
    <definedName name="SCDPT4_070BEGINNG_2" localSheetId="3">'GMIC-NC_2022-Q3_SCDPT4'!$D$19</definedName>
    <definedName name="SCDPT4_070BEGINNG_20" localSheetId="3">'GMIC-NC_2022-Q3_SCDPT4'!$V$19</definedName>
    <definedName name="SCDPT4_070BEGINNG_21" localSheetId="3">'GMIC-NC_2022-Q3_SCDPT4'!$W$19</definedName>
    <definedName name="SCDPT4_070BEGINNG_22.01" localSheetId="3">'GMIC-NC_2022-Q3_SCDPT4'!$X$19</definedName>
    <definedName name="SCDPT4_070BEGINNG_22.02" localSheetId="3">'GMIC-NC_2022-Q3_SCDPT4'!$Y$19</definedName>
    <definedName name="SCDPT4_070BEGINNG_22.03" localSheetId="3">'GMIC-NC_2022-Q3_SCDPT4'!$Z$19</definedName>
    <definedName name="SCDPT4_070BEGINNG_23" localSheetId="3">'GMIC-NC_2022-Q3_SCDPT4'!$AA$19</definedName>
    <definedName name="SCDPT4_070BEGINNG_24" localSheetId="3">'GMIC-NC_2022-Q3_SCDPT4'!$AB$19</definedName>
    <definedName name="SCDPT4_070BEGINNG_25" localSheetId="3">'GMIC-NC_2022-Q3_SCDPT4'!$AC$19</definedName>
    <definedName name="SCDPT4_070BEGINNG_26" localSheetId="3">'GMIC-NC_2022-Q3_SCDPT4'!$AD$19</definedName>
    <definedName name="SCDPT4_070BEGINNG_27" localSheetId="3">'GMIC-NC_2022-Q3_SCDPT4'!$AE$19</definedName>
    <definedName name="SCDPT4_070BEGINNG_28" localSheetId="3">'GMIC-NC_2022-Q3_SCDPT4'!$AF$19</definedName>
    <definedName name="SCDPT4_070BEGINNG_3" localSheetId="3">'GMIC-NC_2022-Q3_SCDPT4'!$E$19</definedName>
    <definedName name="SCDPT4_070BEGINNG_4" localSheetId="3">'GMIC-NC_2022-Q3_SCDPT4'!$F$19</definedName>
    <definedName name="SCDPT4_070BEGINNG_5" localSheetId="3">'GMIC-NC_2022-Q3_SCDPT4'!$G$19</definedName>
    <definedName name="SCDPT4_070BEGINNG_6" localSheetId="3">'GMIC-NC_2022-Q3_SCDPT4'!$H$19</definedName>
    <definedName name="SCDPT4_070BEGINNG_7" localSheetId="3">'GMIC-NC_2022-Q3_SCDPT4'!$I$19</definedName>
    <definedName name="SCDPT4_070BEGINNG_8" localSheetId="3">'GMIC-NC_2022-Q3_SCDPT4'!$J$19</definedName>
    <definedName name="SCDPT4_070BEGINNG_9" localSheetId="3">'GMIC-NC_2022-Q3_SCDPT4'!$K$19</definedName>
    <definedName name="SCDPT4_070ENDINGG_10" localSheetId="3">'GMIC-NC_2022-Q3_SCDPT4'!$L$21</definedName>
    <definedName name="SCDPT4_070ENDINGG_11" localSheetId="3">'GMIC-NC_2022-Q3_SCDPT4'!$M$21</definedName>
    <definedName name="SCDPT4_070ENDINGG_12" localSheetId="3">'GMIC-NC_2022-Q3_SCDPT4'!$N$21</definedName>
    <definedName name="SCDPT4_070ENDINGG_13" localSheetId="3">'GMIC-NC_2022-Q3_SCDPT4'!$O$21</definedName>
    <definedName name="SCDPT4_070ENDINGG_14" localSheetId="3">'GMIC-NC_2022-Q3_SCDPT4'!$P$21</definedName>
    <definedName name="SCDPT4_070ENDINGG_15" localSheetId="3">'GMIC-NC_2022-Q3_SCDPT4'!$Q$21</definedName>
    <definedName name="SCDPT4_070ENDINGG_16" localSheetId="3">'GMIC-NC_2022-Q3_SCDPT4'!$R$21</definedName>
    <definedName name="SCDPT4_070ENDINGG_17" localSheetId="3">'GMIC-NC_2022-Q3_SCDPT4'!$S$21</definedName>
    <definedName name="SCDPT4_070ENDINGG_18" localSheetId="3">'GMIC-NC_2022-Q3_SCDPT4'!$T$21</definedName>
    <definedName name="SCDPT4_070ENDINGG_19" localSheetId="3">'GMIC-NC_2022-Q3_SCDPT4'!$U$21</definedName>
    <definedName name="SCDPT4_070ENDINGG_2" localSheetId="3">'GMIC-NC_2022-Q3_SCDPT4'!$D$21</definedName>
    <definedName name="SCDPT4_070ENDINGG_20" localSheetId="3">'GMIC-NC_2022-Q3_SCDPT4'!$V$21</definedName>
    <definedName name="SCDPT4_070ENDINGG_21" localSheetId="3">'GMIC-NC_2022-Q3_SCDPT4'!$W$21</definedName>
    <definedName name="SCDPT4_070ENDINGG_22.01" localSheetId="3">'GMIC-NC_2022-Q3_SCDPT4'!$X$21</definedName>
    <definedName name="SCDPT4_070ENDINGG_22.02" localSheetId="3">'GMIC-NC_2022-Q3_SCDPT4'!$Y$21</definedName>
    <definedName name="SCDPT4_070ENDINGG_22.03" localSheetId="3">'GMIC-NC_2022-Q3_SCDPT4'!$Z$21</definedName>
    <definedName name="SCDPT4_070ENDINGG_23" localSheetId="3">'GMIC-NC_2022-Q3_SCDPT4'!$AA$21</definedName>
    <definedName name="SCDPT4_070ENDINGG_24" localSheetId="3">'GMIC-NC_2022-Q3_SCDPT4'!$AB$21</definedName>
    <definedName name="SCDPT4_070ENDINGG_25" localSheetId="3">'GMIC-NC_2022-Q3_SCDPT4'!$AC$21</definedName>
    <definedName name="SCDPT4_070ENDINGG_26" localSheetId="3">'GMIC-NC_2022-Q3_SCDPT4'!$AD$21</definedName>
    <definedName name="SCDPT4_070ENDINGG_27" localSheetId="3">'GMIC-NC_2022-Q3_SCDPT4'!$AE$21</definedName>
    <definedName name="SCDPT4_070ENDINGG_28" localSheetId="3">'GMIC-NC_2022-Q3_SCDPT4'!$AF$21</definedName>
    <definedName name="SCDPT4_070ENDINGG_3" localSheetId="3">'GMIC-NC_2022-Q3_SCDPT4'!$E$21</definedName>
    <definedName name="SCDPT4_070ENDINGG_4" localSheetId="3">'GMIC-NC_2022-Q3_SCDPT4'!$F$21</definedName>
    <definedName name="SCDPT4_070ENDINGG_5" localSheetId="3">'GMIC-NC_2022-Q3_SCDPT4'!$G$21</definedName>
    <definedName name="SCDPT4_070ENDINGG_6" localSheetId="3">'GMIC-NC_2022-Q3_SCDPT4'!$H$21</definedName>
    <definedName name="SCDPT4_070ENDINGG_7" localSheetId="3">'GMIC-NC_2022-Q3_SCDPT4'!$I$21</definedName>
    <definedName name="SCDPT4_070ENDINGG_8" localSheetId="3">'GMIC-NC_2022-Q3_SCDPT4'!$J$21</definedName>
    <definedName name="SCDPT4_070ENDINGG_9" localSheetId="3">'GMIC-NC_2022-Q3_SCDPT4'!$K$21</definedName>
    <definedName name="SCDPT4_0900000000_Range" localSheetId="3">'GMIC-NC_2022-Q3_SCDPT4'!$B$23:$AF$25</definedName>
    <definedName name="SCDPT4_0909999999_10" localSheetId="3">'GMIC-NC_2022-Q3_SCDPT4'!$L$26</definedName>
    <definedName name="SCDPT4_0909999999_11" localSheetId="3">'GMIC-NC_2022-Q3_SCDPT4'!$M$26</definedName>
    <definedName name="SCDPT4_0909999999_12" localSheetId="3">'GMIC-NC_2022-Q3_SCDPT4'!$N$26</definedName>
    <definedName name="SCDPT4_0909999999_13" localSheetId="3">'GMIC-NC_2022-Q3_SCDPT4'!$O$26</definedName>
    <definedName name="SCDPT4_0909999999_14" localSheetId="3">'GMIC-NC_2022-Q3_SCDPT4'!$P$26</definedName>
    <definedName name="SCDPT4_0909999999_15" localSheetId="3">'GMIC-NC_2022-Q3_SCDPT4'!$Q$26</definedName>
    <definedName name="SCDPT4_0909999999_16" localSheetId="3">'GMIC-NC_2022-Q3_SCDPT4'!$R$26</definedName>
    <definedName name="SCDPT4_0909999999_17" localSheetId="3">'GMIC-NC_2022-Q3_SCDPT4'!$S$26</definedName>
    <definedName name="SCDPT4_0909999999_18" localSheetId="3">'GMIC-NC_2022-Q3_SCDPT4'!$T$26</definedName>
    <definedName name="SCDPT4_0909999999_19" localSheetId="3">'GMIC-NC_2022-Q3_SCDPT4'!$U$26</definedName>
    <definedName name="SCDPT4_0909999999_20" localSheetId="3">'GMIC-NC_2022-Q3_SCDPT4'!$V$26</definedName>
    <definedName name="SCDPT4_0909999999_7" localSheetId="3">'GMIC-NC_2022-Q3_SCDPT4'!$I$26</definedName>
    <definedName name="SCDPT4_0909999999_8" localSheetId="3">'GMIC-NC_2022-Q3_SCDPT4'!$J$26</definedName>
    <definedName name="SCDPT4_0909999999_9" localSheetId="3">'GMIC-NC_2022-Q3_SCDPT4'!$K$26</definedName>
    <definedName name="SCDPT4_090BEGINNG_1" localSheetId="3">'GMIC-NC_2022-Q3_SCDPT4'!$C$23</definedName>
    <definedName name="SCDPT4_090BEGINNG_10" localSheetId="3">'GMIC-NC_2022-Q3_SCDPT4'!$L$23</definedName>
    <definedName name="SCDPT4_090BEGINNG_11" localSheetId="3">'GMIC-NC_2022-Q3_SCDPT4'!$M$23</definedName>
    <definedName name="SCDPT4_090BEGINNG_12" localSheetId="3">'GMIC-NC_2022-Q3_SCDPT4'!$N$23</definedName>
    <definedName name="SCDPT4_090BEGINNG_13" localSheetId="3">'GMIC-NC_2022-Q3_SCDPT4'!$O$23</definedName>
    <definedName name="SCDPT4_090BEGINNG_14" localSheetId="3">'GMIC-NC_2022-Q3_SCDPT4'!$P$23</definedName>
    <definedName name="SCDPT4_090BEGINNG_15" localSheetId="3">'GMIC-NC_2022-Q3_SCDPT4'!$Q$23</definedName>
    <definedName name="SCDPT4_090BEGINNG_16" localSheetId="3">'GMIC-NC_2022-Q3_SCDPT4'!$R$23</definedName>
    <definedName name="SCDPT4_090BEGINNG_17" localSheetId="3">'GMIC-NC_2022-Q3_SCDPT4'!$S$23</definedName>
    <definedName name="SCDPT4_090BEGINNG_18" localSheetId="3">'GMIC-NC_2022-Q3_SCDPT4'!$T$23</definedName>
    <definedName name="SCDPT4_090BEGINNG_19" localSheetId="3">'GMIC-NC_2022-Q3_SCDPT4'!$U$23</definedName>
    <definedName name="SCDPT4_090BEGINNG_2" localSheetId="3">'GMIC-NC_2022-Q3_SCDPT4'!$D$23</definedName>
    <definedName name="SCDPT4_090BEGINNG_20" localSheetId="3">'GMIC-NC_2022-Q3_SCDPT4'!$V$23</definedName>
    <definedName name="SCDPT4_090BEGINNG_21" localSheetId="3">'GMIC-NC_2022-Q3_SCDPT4'!$W$23</definedName>
    <definedName name="SCDPT4_090BEGINNG_22.01" localSheetId="3">'GMIC-NC_2022-Q3_SCDPT4'!$X$23</definedName>
    <definedName name="SCDPT4_090BEGINNG_22.02" localSheetId="3">'GMIC-NC_2022-Q3_SCDPT4'!$Y$23</definedName>
    <definedName name="SCDPT4_090BEGINNG_22.03" localSheetId="3">'GMIC-NC_2022-Q3_SCDPT4'!$Z$23</definedName>
    <definedName name="SCDPT4_090BEGINNG_23" localSheetId="3">'GMIC-NC_2022-Q3_SCDPT4'!$AA$23</definedName>
    <definedName name="SCDPT4_090BEGINNG_24" localSheetId="3">'GMIC-NC_2022-Q3_SCDPT4'!$AB$23</definedName>
    <definedName name="SCDPT4_090BEGINNG_25" localSheetId="3">'GMIC-NC_2022-Q3_SCDPT4'!$AC$23</definedName>
    <definedName name="SCDPT4_090BEGINNG_26" localSheetId="3">'GMIC-NC_2022-Q3_SCDPT4'!$AD$23</definedName>
    <definedName name="SCDPT4_090BEGINNG_27" localSheetId="3">'GMIC-NC_2022-Q3_SCDPT4'!$AE$23</definedName>
    <definedName name="SCDPT4_090BEGINNG_28" localSheetId="3">'GMIC-NC_2022-Q3_SCDPT4'!$AF$23</definedName>
    <definedName name="SCDPT4_090BEGINNG_3" localSheetId="3">'GMIC-NC_2022-Q3_SCDPT4'!$E$23</definedName>
    <definedName name="SCDPT4_090BEGINNG_4" localSheetId="3">'GMIC-NC_2022-Q3_SCDPT4'!$F$23</definedName>
    <definedName name="SCDPT4_090BEGINNG_5" localSheetId="3">'GMIC-NC_2022-Q3_SCDPT4'!$G$23</definedName>
    <definedName name="SCDPT4_090BEGINNG_6" localSheetId="3">'GMIC-NC_2022-Q3_SCDPT4'!$H$23</definedName>
    <definedName name="SCDPT4_090BEGINNG_7" localSheetId="3">'GMIC-NC_2022-Q3_SCDPT4'!$I$23</definedName>
    <definedName name="SCDPT4_090BEGINNG_8" localSheetId="3">'GMIC-NC_2022-Q3_SCDPT4'!$J$23</definedName>
    <definedName name="SCDPT4_090BEGINNG_9" localSheetId="3">'GMIC-NC_2022-Q3_SCDPT4'!$K$23</definedName>
    <definedName name="SCDPT4_090ENDINGG_10" localSheetId="3">'GMIC-NC_2022-Q3_SCDPT4'!$L$25</definedName>
    <definedName name="SCDPT4_090ENDINGG_11" localSheetId="3">'GMIC-NC_2022-Q3_SCDPT4'!$M$25</definedName>
    <definedName name="SCDPT4_090ENDINGG_12" localSheetId="3">'GMIC-NC_2022-Q3_SCDPT4'!$N$25</definedName>
    <definedName name="SCDPT4_090ENDINGG_13" localSheetId="3">'GMIC-NC_2022-Q3_SCDPT4'!$O$25</definedName>
    <definedName name="SCDPT4_090ENDINGG_14" localSheetId="3">'GMIC-NC_2022-Q3_SCDPT4'!$P$25</definedName>
    <definedName name="SCDPT4_090ENDINGG_15" localSheetId="3">'GMIC-NC_2022-Q3_SCDPT4'!$Q$25</definedName>
    <definedName name="SCDPT4_090ENDINGG_16" localSheetId="3">'GMIC-NC_2022-Q3_SCDPT4'!$R$25</definedName>
    <definedName name="SCDPT4_090ENDINGG_17" localSheetId="3">'GMIC-NC_2022-Q3_SCDPT4'!$S$25</definedName>
    <definedName name="SCDPT4_090ENDINGG_18" localSheetId="3">'GMIC-NC_2022-Q3_SCDPT4'!$T$25</definedName>
    <definedName name="SCDPT4_090ENDINGG_19" localSheetId="3">'GMIC-NC_2022-Q3_SCDPT4'!$U$25</definedName>
    <definedName name="SCDPT4_090ENDINGG_2" localSheetId="3">'GMIC-NC_2022-Q3_SCDPT4'!$D$25</definedName>
    <definedName name="SCDPT4_090ENDINGG_20" localSheetId="3">'GMIC-NC_2022-Q3_SCDPT4'!$V$25</definedName>
    <definedName name="SCDPT4_090ENDINGG_21" localSheetId="3">'GMIC-NC_2022-Q3_SCDPT4'!$W$25</definedName>
    <definedName name="SCDPT4_090ENDINGG_22.01" localSheetId="3">'GMIC-NC_2022-Q3_SCDPT4'!$X$25</definedName>
    <definedName name="SCDPT4_090ENDINGG_22.02" localSheetId="3">'GMIC-NC_2022-Q3_SCDPT4'!$Y$25</definedName>
    <definedName name="SCDPT4_090ENDINGG_22.03" localSheetId="3">'GMIC-NC_2022-Q3_SCDPT4'!$Z$25</definedName>
    <definedName name="SCDPT4_090ENDINGG_23" localSheetId="3">'GMIC-NC_2022-Q3_SCDPT4'!$AA$25</definedName>
    <definedName name="SCDPT4_090ENDINGG_24" localSheetId="3">'GMIC-NC_2022-Q3_SCDPT4'!$AB$25</definedName>
    <definedName name="SCDPT4_090ENDINGG_25" localSheetId="3">'GMIC-NC_2022-Q3_SCDPT4'!$AC$25</definedName>
    <definedName name="SCDPT4_090ENDINGG_26" localSheetId="3">'GMIC-NC_2022-Q3_SCDPT4'!$AD$25</definedName>
    <definedName name="SCDPT4_090ENDINGG_27" localSheetId="3">'GMIC-NC_2022-Q3_SCDPT4'!$AE$25</definedName>
    <definedName name="SCDPT4_090ENDINGG_28" localSheetId="3">'GMIC-NC_2022-Q3_SCDPT4'!$AF$25</definedName>
    <definedName name="SCDPT4_090ENDINGG_3" localSheetId="3">'GMIC-NC_2022-Q3_SCDPT4'!$E$25</definedName>
    <definedName name="SCDPT4_090ENDINGG_4" localSheetId="3">'GMIC-NC_2022-Q3_SCDPT4'!$F$25</definedName>
    <definedName name="SCDPT4_090ENDINGG_5" localSheetId="3">'GMIC-NC_2022-Q3_SCDPT4'!$G$25</definedName>
    <definedName name="SCDPT4_090ENDINGG_6" localSheetId="3">'GMIC-NC_2022-Q3_SCDPT4'!$H$25</definedName>
    <definedName name="SCDPT4_090ENDINGG_7" localSheetId="3">'GMIC-NC_2022-Q3_SCDPT4'!$I$25</definedName>
    <definedName name="SCDPT4_090ENDINGG_8" localSheetId="3">'GMIC-NC_2022-Q3_SCDPT4'!$J$25</definedName>
    <definedName name="SCDPT4_090ENDINGG_9" localSheetId="3">'GMIC-NC_2022-Q3_SCDPT4'!$K$25</definedName>
    <definedName name="SCDPT4_1100000000_Range" localSheetId="3">'GMIC-NC_2022-Q3_SCDPT4'!$B$27:$AF$30</definedName>
    <definedName name="SCDPT4_1100000001_1" localSheetId="3">'GMIC-NC_2022-Q3_SCDPT4'!$C$28</definedName>
    <definedName name="SCDPT4_1100000001_10" localSheetId="3">'GMIC-NC_2022-Q3_SCDPT4'!$L$28</definedName>
    <definedName name="SCDPT4_1100000001_11" localSheetId="3">'GMIC-NC_2022-Q3_SCDPT4'!$M$28</definedName>
    <definedName name="SCDPT4_1100000001_12" localSheetId="3">'GMIC-NC_2022-Q3_SCDPT4'!$N$28</definedName>
    <definedName name="SCDPT4_1100000001_13" localSheetId="3">'GMIC-NC_2022-Q3_SCDPT4'!$O$28</definedName>
    <definedName name="SCDPT4_1100000001_14" localSheetId="3">'GMIC-NC_2022-Q3_SCDPT4'!$P$28</definedName>
    <definedName name="SCDPT4_1100000001_15" localSheetId="3">'GMIC-NC_2022-Q3_SCDPT4'!$Q$28</definedName>
    <definedName name="SCDPT4_1100000001_16" localSheetId="3">'GMIC-NC_2022-Q3_SCDPT4'!$R$28</definedName>
    <definedName name="SCDPT4_1100000001_17" localSheetId="3">'GMIC-NC_2022-Q3_SCDPT4'!$S$28</definedName>
    <definedName name="SCDPT4_1100000001_18" localSheetId="3">'GMIC-NC_2022-Q3_SCDPT4'!$T$28</definedName>
    <definedName name="SCDPT4_1100000001_19" localSheetId="3">'GMIC-NC_2022-Q3_SCDPT4'!$U$28</definedName>
    <definedName name="SCDPT4_1100000001_2" localSheetId="3">'GMIC-NC_2022-Q3_SCDPT4'!$D$28</definedName>
    <definedName name="SCDPT4_1100000001_20" localSheetId="3">'GMIC-NC_2022-Q3_SCDPT4'!$V$28</definedName>
    <definedName name="SCDPT4_1100000001_21" localSheetId="3">'GMIC-NC_2022-Q3_SCDPT4'!$W$28</definedName>
    <definedName name="SCDPT4_1100000001_22.01" localSheetId="3">'GMIC-NC_2022-Q3_SCDPT4'!$X$28</definedName>
    <definedName name="SCDPT4_1100000001_22.02" localSheetId="3">'GMIC-NC_2022-Q3_SCDPT4'!$Y$28</definedName>
    <definedName name="SCDPT4_1100000001_22.03" localSheetId="3">'GMIC-NC_2022-Q3_SCDPT4'!$Z$28</definedName>
    <definedName name="SCDPT4_1100000001_24" localSheetId="3">'GMIC-NC_2022-Q3_SCDPT4'!$AB$28</definedName>
    <definedName name="SCDPT4_1100000001_25" localSheetId="3">'GMIC-NC_2022-Q3_SCDPT4'!$AC$28</definedName>
    <definedName name="SCDPT4_1100000001_26" localSheetId="3">'GMIC-NC_2022-Q3_SCDPT4'!$AD$28</definedName>
    <definedName name="SCDPT4_1100000001_27" localSheetId="3">'GMIC-NC_2022-Q3_SCDPT4'!$AE$28</definedName>
    <definedName name="SCDPT4_1100000001_28" localSheetId="3">'GMIC-NC_2022-Q3_SCDPT4'!$AF$28</definedName>
    <definedName name="SCDPT4_1100000001_3" localSheetId="3">'GMIC-NC_2022-Q3_SCDPT4'!$E$28</definedName>
    <definedName name="SCDPT4_1100000001_4" localSheetId="3">'GMIC-NC_2022-Q3_SCDPT4'!$F$28</definedName>
    <definedName name="SCDPT4_1100000001_5" localSheetId="3">'GMIC-NC_2022-Q3_SCDPT4'!$G$28</definedName>
    <definedName name="SCDPT4_1100000001_7" localSheetId="3">'GMIC-NC_2022-Q3_SCDPT4'!$I$28</definedName>
    <definedName name="SCDPT4_1100000001_8" localSheetId="3">'GMIC-NC_2022-Q3_SCDPT4'!$J$28</definedName>
    <definedName name="SCDPT4_1100000001_9" localSheetId="3">'GMIC-NC_2022-Q3_SCDPT4'!$K$28</definedName>
    <definedName name="SCDPT4_1109999999_10" localSheetId="3">'GMIC-NC_2022-Q3_SCDPT4'!$L$31</definedName>
    <definedName name="SCDPT4_1109999999_11" localSheetId="3">'GMIC-NC_2022-Q3_SCDPT4'!$M$31</definedName>
    <definedName name="SCDPT4_1109999999_12" localSheetId="3">'GMIC-NC_2022-Q3_SCDPT4'!$N$31</definedName>
    <definedName name="SCDPT4_1109999999_13" localSheetId="3">'GMIC-NC_2022-Q3_SCDPT4'!$O$31</definedName>
    <definedName name="SCDPT4_1109999999_14" localSheetId="3">'GMIC-NC_2022-Q3_SCDPT4'!$P$31</definedName>
    <definedName name="SCDPT4_1109999999_15" localSheetId="3">'GMIC-NC_2022-Q3_SCDPT4'!$Q$31</definedName>
    <definedName name="SCDPT4_1109999999_16" localSheetId="3">'GMIC-NC_2022-Q3_SCDPT4'!$R$31</definedName>
    <definedName name="SCDPT4_1109999999_17" localSheetId="3">'GMIC-NC_2022-Q3_SCDPT4'!$S$31</definedName>
    <definedName name="SCDPT4_1109999999_18" localSheetId="3">'GMIC-NC_2022-Q3_SCDPT4'!$T$31</definedName>
    <definedName name="SCDPT4_1109999999_19" localSheetId="3">'GMIC-NC_2022-Q3_SCDPT4'!$U$31</definedName>
    <definedName name="SCDPT4_1109999999_20" localSheetId="3">'GMIC-NC_2022-Q3_SCDPT4'!$V$31</definedName>
    <definedName name="SCDPT4_1109999999_7" localSheetId="3">'GMIC-NC_2022-Q3_SCDPT4'!$I$31</definedName>
    <definedName name="SCDPT4_1109999999_8" localSheetId="3">'GMIC-NC_2022-Q3_SCDPT4'!$J$31</definedName>
    <definedName name="SCDPT4_1109999999_9" localSheetId="3">'GMIC-NC_2022-Q3_SCDPT4'!$K$31</definedName>
    <definedName name="SCDPT4_110BEGINNG_1" localSheetId="3">'GMIC-NC_2022-Q3_SCDPT4'!$C$27</definedName>
    <definedName name="SCDPT4_110BEGINNG_10" localSheetId="3">'GMIC-NC_2022-Q3_SCDPT4'!$L$27</definedName>
    <definedName name="SCDPT4_110BEGINNG_11" localSheetId="3">'GMIC-NC_2022-Q3_SCDPT4'!$M$27</definedName>
    <definedName name="SCDPT4_110BEGINNG_12" localSheetId="3">'GMIC-NC_2022-Q3_SCDPT4'!$N$27</definedName>
    <definedName name="SCDPT4_110BEGINNG_13" localSheetId="3">'GMIC-NC_2022-Q3_SCDPT4'!$O$27</definedName>
    <definedName name="SCDPT4_110BEGINNG_14" localSheetId="3">'GMIC-NC_2022-Q3_SCDPT4'!$P$27</definedName>
    <definedName name="SCDPT4_110BEGINNG_15" localSheetId="3">'GMIC-NC_2022-Q3_SCDPT4'!$Q$27</definedName>
    <definedName name="SCDPT4_110BEGINNG_16" localSheetId="3">'GMIC-NC_2022-Q3_SCDPT4'!$R$27</definedName>
    <definedName name="SCDPT4_110BEGINNG_17" localSheetId="3">'GMIC-NC_2022-Q3_SCDPT4'!$S$27</definedName>
    <definedName name="SCDPT4_110BEGINNG_18" localSheetId="3">'GMIC-NC_2022-Q3_SCDPT4'!$T$27</definedName>
    <definedName name="SCDPT4_110BEGINNG_19" localSheetId="3">'GMIC-NC_2022-Q3_SCDPT4'!$U$27</definedName>
    <definedName name="SCDPT4_110BEGINNG_2" localSheetId="3">'GMIC-NC_2022-Q3_SCDPT4'!$D$27</definedName>
    <definedName name="SCDPT4_110BEGINNG_20" localSheetId="3">'GMIC-NC_2022-Q3_SCDPT4'!$V$27</definedName>
    <definedName name="SCDPT4_110BEGINNG_21" localSheetId="3">'GMIC-NC_2022-Q3_SCDPT4'!$W$27</definedName>
    <definedName name="SCDPT4_110BEGINNG_22.01" localSheetId="3">'GMIC-NC_2022-Q3_SCDPT4'!$X$27</definedName>
    <definedName name="SCDPT4_110BEGINNG_22.02" localSheetId="3">'GMIC-NC_2022-Q3_SCDPT4'!$Y$27</definedName>
    <definedName name="SCDPT4_110BEGINNG_22.03" localSheetId="3">'GMIC-NC_2022-Q3_SCDPT4'!$Z$27</definedName>
    <definedName name="SCDPT4_110BEGINNG_23" localSheetId="3">'GMIC-NC_2022-Q3_SCDPT4'!$AA$27</definedName>
    <definedName name="SCDPT4_110BEGINNG_24" localSheetId="3">'GMIC-NC_2022-Q3_SCDPT4'!$AB$27</definedName>
    <definedName name="SCDPT4_110BEGINNG_25" localSheetId="3">'GMIC-NC_2022-Q3_SCDPT4'!$AC$27</definedName>
    <definedName name="SCDPT4_110BEGINNG_26" localSheetId="3">'GMIC-NC_2022-Q3_SCDPT4'!$AD$27</definedName>
    <definedName name="SCDPT4_110BEGINNG_27" localSheetId="3">'GMIC-NC_2022-Q3_SCDPT4'!$AE$27</definedName>
    <definedName name="SCDPT4_110BEGINNG_28" localSheetId="3">'GMIC-NC_2022-Q3_SCDPT4'!$AF$27</definedName>
    <definedName name="SCDPT4_110BEGINNG_3" localSheetId="3">'GMIC-NC_2022-Q3_SCDPT4'!$E$27</definedName>
    <definedName name="SCDPT4_110BEGINNG_4" localSheetId="3">'GMIC-NC_2022-Q3_SCDPT4'!$F$27</definedName>
    <definedName name="SCDPT4_110BEGINNG_5" localSheetId="3">'GMIC-NC_2022-Q3_SCDPT4'!$G$27</definedName>
    <definedName name="SCDPT4_110BEGINNG_6" localSheetId="3">'GMIC-NC_2022-Q3_SCDPT4'!$H$27</definedName>
    <definedName name="SCDPT4_110BEGINNG_7" localSheetId="3">'GMIC-NC_2022-Q3_SCDPT4'!$I$27</definedName>
    <definedName name="SCDPT4_110BEGINNG_8" localSheetId="3">'GMIC-NC_2022-Q3_SCDPT4'!$J$27</definedName>
    <definedName name="SCDPT4_110BEGINNG_9" localSheetId="3">'GMIC-NC_2022-Q3_SCDPT4'!$K$27</definedName>
    <definedName name="SCDPT4_110ENDINGG_10" localSheetId="3">'GMIC-NC_2022-Q3_SCDPT4'!$L$30</definedName>
    <definedName name="SCDPT4_110ENDINGG_11" localSheetId="3">'GMIC-NC_2022-Q3_SCDPT4'!$M$30</definedName>
    <definedName name="SCDPT4_110ENDINGG_12" localSheetId="3">'GMIC-NC_2022-Q3_SCDPT4'!$N$30</definedName>
    <definedName name="SCDPT4_110ENDINGG_13" localSheetId="3">'GMIC-NC_2022-Q3_SCDPT4'!$O$30</definedName>
    <definedName name="SCDPT4_110ENDINGG_14" localSheetId="3">'GMIC-NC_2022-Q3_SCDPT4'!$P$30</definedName>
    <definedName name="SCDPT4_110ENDINGG_15" localSheetId="3">'GMIC-NC_2022-Q3_SCDPT4'!$Q$30</definedName>
    <definedName name="SCDPT4_110ENDINGG_16" localSheetId="3">'GMIC-NC_2022-Q3_SCDPT4'!$R$30</definedName>
    <definedName name="SCDPT4_110ENDINGG_17" localSheetId="3">'GMIC-NC_2022-Q3_SCDPT4'!$S$30</definedName>
    <definedName name="SCDPT4_110ENDINGG_18" localSheetId="3">'GMIC-NC_2022-Q3_SCDPT4'!$T$30</definedName>
    <definedName name="SCDPT4_110ENDINGG_19" localSheetId="3">'GMIC-NC_2022-Q3_SCDPT4'!$U$30</definedName>
    <definedName name="SCDPT4_110ENDINGG_2" localSheetId="3">'GMIC-NC_2022-Q3_SCDPT4'!$D$30</definedName>
    <definedName name="SCDPT4_110ENDINGG_20" localSheetId="3">'GMIC-NC_2022-Q3_SCDPT4'!$V$30</definedName>
    <definedName name="SCDPT4_110ENDINGG_21" localSheetId="3">'GMIC-NC_2022-Q3_SCDPT4'!$W$30</definedName>
    <definedName name="SCDPT4_110ENDINGG_22.01" localSheetId="3">'GMIC-NC_2022-Q3_SCDPT4'!$X$30</definedName>
    <definedName name="SCDPT4_110ENDINGG_22.02" localSheetId="3">'GMIC-NC_2022-Q3_SCDPT4'!$Y$30</definedName>
    <definedName name="SCDPT4_110ENDINGG_22.03" localSheetId="3">'GMIC-NC_2022-Q3_SCDPT4'!$Z$30</definedName>
    <definedName name="SCDPT4_110ENDINGG_23" localSheetId="3">'GMIC-NC_2022-Q3_SCDPT4'!$AA$30</definedName>
    <definedName name="SCDPT4_110ENDINGG_24" localSheetId="3">'GMIC-NC_2022-Q3_SCDPT4'!$AB$30</definedName>
    <definedName name="SCDPT4_110ENDINGG_25" localSheetId="3">'GMIC-NC_2022-Q3_SCDPT4'!$AC$30</definedName>
    <definedName name="SCDPT4_110ENDINGG_26" localSheetId="3">'GMIC-NC_2022-Q3_SCDPT4'!$AD$30</definedName>
    <definedName name="SCDPT4_110ENDINGG_27" localSheetId="3">'GMIC-NC_2022-Q3_SCDPT4'!$AE$30</definedName>
    <definedName name="SCDPT4_110ENDINGG_28" localSheetId="3">'GMIC-NC_2022-Q3_SCDPT4'!$AF$30</definedName>
    <definedName name="SCDPT4_110ENDINGG_3" localSheetId="3">'GMIC-NC_2022-Q3_SCDPT4'!$E$30</definedName>
    <definedName name="SCDPT4_110ENDINGG_4" localSheetId="3">'GMIC-NC_2022-Q3_SCDPT4'!$F$30</definedName>
    <definedName name="SCDPT4_110ENDINGG_5" localSheetId="3">'GMIC-NC_2022-Q3_SCDPT4'!$G$30</definedName>
    <definedName name="SCDPT4_110ENDINGG_6" localSheetId="3">'GMIC-NC_2022-Q3_SCDPT4'!$H$30</definedName>
    <definedName name="SCDPT4_110ENDINGG_7" localSheetId="3">'GMIC-NC_2022-Q3_SCDPT4'!$I$30</definedName>
    <definedName name="SCDPT4_110ENDINGG_8" localSheetId="3">'GMIC-NC_2022-Q3_SCDPT4'!$J$30</definedName>
    <definedName name="SCDPT4_110ENDINGG_9" localSheetId="3">'GMIC-NC_2022-Q3_SCDPT4'!$K$30</definedName>
    <definedName name="SCDPT4_1300000000_Range" localSheetId="3">'GMIC-NC_2022-Q3_SCDPT4'!$B$32:$AF$34</definedName>
    <definedName name="SCDPT4_1309999999_10" localSheetId="3">'GMIC-NC_2022-Q3_SCDPT4'!$L$35</definedName>
    <definedName name="SCDPT4_1309999999_11" localSheetId="3">'GMIC-NC_2022-Q3_SCDPT4'!$M$35</definedName>
    <definedName name="SCDPT4_1309999999_12" localSheetId="3">'GMIC-NC_2022-Q3_SCDPT4'!$N$35</definedName>
    <definedName name="SCDPT4_1309999999_13" localSheetId="3">'GMIC-NC_2022-Q3_SCDPT4'!$O$35</definedName>
    <definedName name="SCDPT4_1309999999_14" localSheetId="3">'GMIC-NC_2022-Q3_SCDPT4'!$P$35</definedName>
    <definedName name="SCDPT4_1309999999_15" localSheetId="3">'GMIC-NC_2022-Q3_SCDPT4'!$Q$35</definedName>
    <definedName name="SCDPT4_1309999999_16" localSheetId="3">'GMIC-NC_2022-Q3_SCDPT4'!$R$35</definedName>
    <definedName name="SCDPT4_1309999999_17" localSheetId="3">'GMIC-NC_2022-Q3_SCDPT4'!$S$35</definedName>
    <definedName name="SCDPT4_1309999999_18" localSheetId="3">'GMIC-NC_2022-Q3_SCDPT4'!$T$35</definedName>
    <definedName name="SCDPT4_1309999999_19" localSheetId="3">'GMIC-NC_2022-Q3_SCDPT4'!$U$35</definedName>
    <definedName name="SCDPT4_1309999999_20" localSheetId="3">'GMIC-NC_2022-Q3_SCDPT4'!$V$35</definedName>
    <definedName name="SCDPT4_1309999999_7" localSheetId="3">'GMIC-NC_2022-Q3_SCDPT4'!$I$35</definedName>
    <definedName name="SCDPT4_1309999999_8" localSheetId="3">'GMIC-NC_2022-Q3_SCDPT4'!$J$35</definedName>
    <definedName name="SCDPT4_1309999999_9" localSheetId="3">'GMIC-NC_2022-Q3_SCDPT4'!$K$35</definedName>
    <definedName name="SCDPT4_130BEGINNG_1" localSheetId="3">'GMIC-NC_2022-Q3_SCDPT4'!$C$32</definedName>
    <definedName name="SCDPT4_130BEGINNG_10" localSheetId="3">'GMIC-NC_2022-Q3_SCDPT4'!$L$32</definedName>
    <definedName name="SCDPT4_130BEGINNG_11" localSheetId="3">'GMIC-NC_2022-Q3_SCDPT4'!$M$32</definedName>
    <definedName name="SCDPT4_130BEGINNG_12" localSheetId="3">'GMIC-NC_2022-Q3_SCDPT4'!$N$32</definedName>
    <definedName name="SCDPT4_130BEGINNG_13" localSheetId="3">'GMIC-NC_2022-Q3_SCDPT4'!$O$32</definedName>
    <definedName name="SCDPT4_130BEGINNG_14" localSheetId="3">'GMIC-NC_2022-Q3_SCDPT4'!$P$32</definedName>
    <definedName name="SCDPT4_130BEGINNG_15" localSheetId="3">'GMIC-NC_2022-Q3_SCDPT4'!$Q$32</definedName>
    <definedName name="SCDPT4_130BEGINNG_16" localSheetId="3">'GMIC-NC_2022-Q3_SCDPT4'!$R$32</definedName>
    <definedName name="SCDPT4_130BEGINNG_17" localSheetId="3">'GMIC-NC_2022-Q3_SCDPT4'!$S$32</definedName>
    <definedName name="SCDPT4_130BEGINNG_18" localSheetId="3">'GMIC-NC_2022-Q3_SCDPT4'!$T$32</definedName>
    <definedName name="SCDPT4_130BEGINNG_19" localSheetId="3">'GMIC-NC_2022-Q3_SCDPT4'!$U$32</definedName>
    <definedName name="SCDPT4_130BEGINNG_2" localSheetId="3">'GMIC-NC_2022-Q3_SCDPT4'!$D$32</definedName>
    <definedName name="SCDPT4_130BEGINNG_20" localSheetId="3">'GMIC-NC_2022-Q3_SCDPT4'!$V$32</definedName>
    <definedName name="SCDPT4_130BEGINNG_21" localSheetId="3">'GMIC-NC_2022-Q3_SCDPT4'!$W$32</definedName>
    <definedName name="SCDPT4_130BEGINNG_22.01" localSheetId="3">'GMIC-NC_2022-Q3_SCDPT4'!$X$32</definedName>
    <definedName name="SCDPT4_130BEGINNG_22.02" localSheetId="3">'GMIC-NC_2022-Q3_SCDPT4'!$Y$32</definedName>
    <definedName name="SCDPT4_130BEGINNG_22.03" localSheetId="3">'GMIC-NC_2022-Q3_SCDPT4'!$Z$32</definedName>
    <definedName name="SCDPT4_130BEGINNG_23" localSheetId="3">'GMIC-NC_2022-Q3_SCDPT4'!$AA$32</definedName>
    <definedName name="SCDPT4_130BEGINNG_24" localSheetId="3">'GMIC-NC_2022-Q3_SCDPT4'!$AB$32</definedName>
    <definedName name="SCDPT4_130BEGINNG_25" localSheetId="3">'GMIC-NC_2022-Q3_SCDPT4'!$AC$32</definedName>
    <definedName name="SCDPT4_130BEGINNG_26" localSheetId="3">'GMIC-NC_2022-Q3_SCDPT4'!$AD$32</definedName>
    <definedName name="SCDPT4_130BEGINNG_27" localSheetId="3">'GMIC-NC_2022-Q3_SCDPT4'!$AE$32</definedName>
    <definedName name="SCDPT4_130BEGINNG_28" localSheetId="3">'GMIC-NC_2022-Q3_SCDPT4'!$AF$32</definedName>
    <definedName name="SCDPT4_130BEGINNG_3" localSheetId="3">'GMIC-NC_2022-Q3_SCDPT4'!$E$32</definedName>
    <definedName name="SCDPT4_130BEGINNG_4" localSheetId="3">'GMIC-NC_2022-Q3_SCDPT4'!$F$32</definedName>
    <definedName name="SCDPT4_130BEGINNG_5" localSheetId="3">'GMIC-NC_2022-Q3_SCDPT4'!$G$32</definedName>
    <definedName name="SCDPT4_130BEGINNG_6" localSheetId="3">'GMIC-NC_2022-Q3_SCDPT4'!$H$32</definedName>
    <definedName name="SCDPT4_130BEGINNG_7" localSheetId="3">'GMIC-NC_2022-Q3_SCDPT4'!$I$32</definedName>
    <definedName name="SCDPT4_130BEGINNG_8" localSheetId="3">'GMIC-NC_2022-Q3_SCDPT4'!$J$32</definedName>
    <definedName name="SCDPT4_130BEGINNG_9" localSheetId="3">'GMIC-NC_2022-Q3_SCDPT4'!$K$32</definedName>
    <definedName name="SCDPT4_130ENDINGG_10" localSheetId="3">'GMIC-NC_2022-Q3_SCDPT4'!$L$34</definedName>
    <definedName name="SCDPT4_130ENDINGG_11" localSheetId="3">'GMIC-NC_2022-Q3_SCDPT4'!$M$34</definedName>
    <definedName name="SCDPT4_130ENDINGG_12" localSheetId="3">'GMIC-NC_2022-Q3_SCDPT4'!$N$34</definedName>
    <definedName name="SCDPT4_130ENDINGG_13" localSheetId="3">'GMIC-NC_2022-Q3_SCDPT4'!$O$34</definedName>
    <definedName name="SCDPT4_130ENDINGG_14" localSheetId="3">'GMIC-NC_2022-Q3_SCDPT4'!$P$34</definedName>
    <definedName name="SCDPT4_130ENDINGG_15" localSheetId="3">'GMIC-NC_2022-Q3_SCDPT4'!$Q$34</definedName>
    <definedName name="SCDPT4_130ENDINGG_16" localSheetId="3">'GMIC-NC_2022-Q3_SCDPT4'!$R$34</definedName>
    <definedName name="SCDPT4_130ENDINGG_17" localSheetId="3">'GMIC-NC_2022-Q3_SCDPT4'!$S$34</definedName>
    <definedName name="SCDPT4_130ENDINGG_18" localSheetId="3">'GMIC-NC_2022-Q3_SCDPT4'!$T$34</definedName>
    <definedName name="SCDPT4_130ENDINGG_19" localSheetId="3">'GMIC-NC_2022-Q3_SCDPT4'!$U$34</definedName>
    <definedName name="SCDPT4_130ENDINGG_2" localSheetId="3">'GMIC-NC_2022-Q3_SCDPT4'!$D$34</definedName>
    <definedName name="SCDPT4_130ENDINGG_20" localSheetId="3">'GMIC-NC_2022-Q3_SCDPT4'!$V$34</definedName>
    <definedName name="SCDPT4_130ENDINGG_21" localSheetId="3">'GMIC-NC_2022-Q3_SCDPT4'!$W$34</definedName>
    <definedName name="SCDPT4_130ENDINGG_22.01" localSheetId="3">'GMIC-NC_2022-Q3_SCDPT4'!$X$34</definedName>
    <definedName name="SCDPT4_130ENDINGG_22.02" localSheetId="3">'GMIC-NC_2022-Q3_SCDPT4'!$Y$34</definedName>
    <definedName name="SCDPT4_130ENDINGG_22.03" localSheetId="3">'GMIC-NC_2022-Q3_SCDPT4'!$Z$34</definedName>
    <definedName name="SCDPT4_130ENDINGG_23" localSheetId="3">'GMIC-NC_2022-Q3_SCDPT4'!$AA$34</definedName>
    <definedName name="SCDPT4_130ENDINGG_24" localSheetId="3">'GMIC-NC_2022-Q3_SCDPT4'!$AB$34</definedName>
    <definedName name="SCDPT4_130ENDINGG_25" localSheetId="3">'GMIC-NC_2022-Q3_SCDPT4'!$AC$34</definedName>
    <definedName name="SCDPT4_130ENDINGG_26" localSheetId="3">'GMIC-NC_2022-Q3_SCDPT4'!$AD$34</definedName>
    <definedName name="SCDPT4_130ENDINGG_27" localSheetId="3">'GMIC-NC_2022-Q3_SCDPT4'!$AE$34</definedName>
    <definedName name="SCDPT4_130ENDINGG_28" localSheetId="3">'GMIC-NC_2022-Q3_SCDPT4'!$AF$34</definedName>
    <definedName name="SCDPT4_130ENDINGG_3" localSheetId="3">'GMIC-NC_2022-Q3_SCDPT4'!$E$34</definedName>
    <definedName name="SCDPT4_130ENDINGG_4" localSheetId="3">'GMIC-NC_2022-Q3_SCDPT4'!$F$34</definedName>
    <definedName name="SCDPT4_130ENDINGG_5" localSheetId="3">'GMIC-NC_2022-Q3_SCDPT4'!$G$34</definedName>
    <definedName name="SCDPT4_130ENDINGG_6" localSheetId="3">'GMIC-NC_2022-Q3_SCDPT4'!$H$34</definedName>
    <definedName name="SCDPT4_130ENDINGG_7" localSheetId="3">'GMIC-NC_2022-Q3_SCDPT4'!$I$34</definedName>
    <definedName name="SCDPT4_130ENDINGG_8" localSheetId="3">'GMIC-NC_2022-Q3_SCDPT4'!$J$34</definedName>
    <definedName name="SCDPT4_130ENDINGG_9" localSheetId="3">'GMIC-NC_2022-Q3_SCDPT4'!$K$34</definedName>
    <definedName name="SCDPT4_1500000000_Range" localSheetId="3">'GMIC-NC_2022-Q3_SCDPT4'!$B$36:$AF$38</definedName>
    <definedName name="SCDPT4_1509999999_10" localSheetId="3">'GMIC-NC_2022-Q3_SCDPT4'!$L$39</definedName>
    <definedName name="SCDPT4_1509999999_11" localSheetId="3">'GMIC-NC_2022-Q3_SCDPT4'!$M$39</definedName>
    <definedName name="SCDPT4_1509999999_12" localSheetId="3">'GMIC-NC_2022-Q3_SCDPT4'!$N$39</definedName>
    <definedName name="SCDPT4_1509999999_13" localSheetId="3">'GMIC-NC_2022-Q3_SCDPT4'!$O$39</definedName>
    <definedName name="SCDPT4_1509999999_14" localSheetId="3">'GMIC-NC_2022-Q3_SCDPT4'!$P$39</definedName>
    <definedName name="SCDPT4_1509999999_15" localSheetId="3">'GMIC-NC_2022-Q3_SCDPT4'!$Q$39</definedName>
    <definedName name="SCDPT4_1509999999_16" localSheetId="3">'GMIC-NC_2022-Q3_SCDPT4'!$R$39</definedName>
    <definedName name="SCDPT4_1509999999_17" localSheetId="3">'GMIC-NC_2022-Q3_SCDPT4'!$S$39</definedName>
    <definedName name="SCDPT4_1509999999_18" localSheetId="3">'GMIC-NC_2022-Q3_SCDPT4'!$T$39</definedName>
    <definedName name="SCDPT4_1509999999_19" localSheetId="3">'GMIC-NC_2022-Q3_SCDPT4'!$U$39</definedName>
    <definedName name="SCDPT4_1509999999_20" localSheetId="3">'GMIC-NC_2022-Q3_SCDPT4'!$V$39</definedName>
    <definedName name="SCDPT4_1509999999_7" localSheetId="3">'GMIC-NC_2022-Q3_SCDPT4'!$I$39</definedName>
    <definedName name="SCDPT4_1509999999_8" localSheetId="3">'GMIC-NC_2022-Q3_SCDPT4'!$J$39</definedName>
    <definedName name="SCDPT4_1509999999_9" localSheetId="3">'GMIC-NC_2022-Q3_SCDPT4'!$K$39</definedName>
    <definedName name="SCDPT4_150BEGINNG_1" localSheetId="3">'GMIC-NC_2022-Q3_SCDPT4'!$C$36</definedName>
    <definedName name="SCDPT4_150BEGINNG_10" localSheetId="3">'GMIC-NC_2022-Q3_SCDPT4'!$L$36</definedName>
    <definedName name="SCDPT4_150BEGINNG_11" localSheetId="3">'GMIC-NC_2022-Q3_SCDPT4'!$M$36</definedName>
    <definedName name="SCDPT4_150BEGINNG_12" localSheetId="3">'GMIC-NC_2022-Q3_SCDPT4'!$N$36</definedName>
    <definedName name="SCDPT4_150BEGINNG_13" localSheetId="3">'GMIC-NC_2022-Q3_SCDPT4'!$O$36</definedName>
    <definedName name="SCDPT4_150BEGINNG_14" localSheetId="3">'GMIC-NC_2022-Q3_SCDPT4'!$P$36</definedName>
    <definedName name="SCDPT4_150BEGINNG_15" localSheetId="3">'GMIC-NC_2022-Q3_SCDPT4'!$Q$36</definedName>
    <definedName name="SCDPT4_150BEGINNG_16" localSheetId="3">'GMIC-NC_2022-Q3_SCDPT4'!$R$36</definedName>
    <definedName name="SCDPT4_150BEGINNG_17" localSheetId="3">'GMIC-NC_2022-Q3_SCDPT4'!$S$36</definedName>
    <definedName name="SCDPT4_150BEGINNG_18" localSheetId="3">'GMIC-NC_2022-Q3_SCDPT4'!$T$36</definedName>
    <definedName name="SCDPT4_150BEGINNG_19" localSheetId="3">'GMIC-NC_2022-Q3_SCDPT4'!$U$36</definedName>
    <definedName name="SCDPT4_150BEGINNG_2" localSheetId="3">'GMIC-NC_2022-Q3_SCDPT4'!$D$36</definedName>
    <definedName name="SCDPT4_150BEGINNG_20" localSheetId="3">'GMIC-NC_2022-Q3_SCDPT4'!$V$36</definedName>
    <definedName name="SCDPT4_150BEGINNG_21" localSheetId="3">'GMIC-NC_2022-Q3_SCDPT4'!$W$36</definedName>
    <definedName name="SCDPT4_150BEGINNG_22.01" localSheetId="3">'GMIC-NC_2022-Q3_SCDPT4'!$X$36</definedName>
    <definedName name="SCDPT4_150BEGINNG_22.02" localSheetId="3">'GMIC-NC_2022-Q3_SCDPT4'!$Y$36</definedName>
    <definedName name="SCDPT4_150BEGINNG_22.03" localSheetId="3">'GMIC-NC_2022-Q3_SCDPT4'!$Z$36</definedName>
    <definedName name="SCDPT4_150BEGINNG_23" localSheetId="3">'GMIC-NC_2022-Q3_SCDPT4'!$AA$36</definedName>
    <definedName name="SCDPT4_150BEGINNG_24" localSheetId="3">'GMIC-NC_2022-Q3_SCDPT4'!$AB$36</definedName>
    <definedName name="SCDPT4_150BEGINNG_25" localSheetId="3">'GMIC-NC_2022-Q3_SCDPT4'!$AC$36</definedName>
    <definedName name="SCDPT4_150BEGINNG_26" localSheetId="3">'GMIC-NC_2022-Q3_SCDPT4'!$AD$36</definedName>
    <definedName name="SCDPT4_150BEGINNG_27" localSheetId="3">'GMIC-NC_2022-Q3_SCDPT4'!$AE$36</definedName>
    <definedName name="SCDPT4_150BEGINNG_28" localSheetId="3">'GMIC-NC_2022-Q3_SCDPT4'!$AF$36</definedName>
    <definedName name="SCDPT4_150BEGINNG_3" localSheetId="3">'GMIC-NC_2022-Q3_SCDPT4'!$E$36</definedName>
    <definedName name="SCDPT4_150BEGINNG_4" localSheetId="3">'GMIC-NC_2022-Q3_SCDPT4'!$F$36</definedName>
    <definedName name="SCDPT4_150BEGINNG_5" localSheetId="3">'GMIC-NC_2022-Q3_SCDPT4'!$G$36</definedName>
    <definedName name="SCDPT4_150BEGINNG_6" localSheetId="3">'GMIC-NC_2022-Q3_SCDPT4'!$H$36</definedName>
    <definedName name="SCDPT4_150BEGINNG_7" localSheetId="3">'GMIC-NC_2022-Q3_SCDPT4'!$I$36</definedName>
    <definedName name="SCDPT4_150BEGINNG_8" localSheetId="3">'GMIC-NC_2022-Q3_SCDPT4'!$J$36</definedName>
    <definedName name="SCDPT4_150BEGINNG_9" localSheetId="3">'GMIC-NC_2022-Q3_SCDPT4'!$K$36</definedName>
    <definedName name="SCDPT4_150ENDINGG_10" localSheetId="3">'GMIC-NC_2022-Q3_SCDPT4'!$L$38</definedName>
    <definedName name="SCDPT4_150ENDINGG_11" localSheetId="3">'GMIC-NC_2022-Q3_SCDPT4'!$M$38</definedName>
    <definedName name="SCDPT4_150ENDINGG_12" localSheetId="3">'GMIC-NC_2022-Q3_SCDPT4'!$N$38</definedName>
    <definedName name="SCDPT4_150ENDINGG_13" localSheetId="3">'GMIC-NC_2022-Q3_SCDPT4'!$O$38</definedName>
    <definedName name="SCDPT4_150ENDINGG_14" localSheetId="3">'GMIC-NC_2022-Q3_SCDPT4'!$P$38</definedName>
    <definedName name="SCDPT4_150ENDINGG_15" localSheetId="3">'GMIC-NC_2022-Q3_SCDPT4'!$Q$38</definedName>
    <definedName name="SCDPT4_150ENDINGG_16" localSheetId="3">'GMIC-NC_2022-Q3_SCDPT4'!$R$38</definedName>
    <definedName name="SCDPT4_150ENDINGG_17" localSheetId="3">'GMIC-NC_2022-Q3_SCDPT4'!$S$38</definedName>
    <definedName name="SCDPT4_150ENDINGG_18" localSheetId="3">'GMIC-NC_2022-Q3_SCDPT4'!$T$38</definedName>
    <definedName name="SCDPT4_150ENDINGG_19" localSheetId="3">'GMIC-NC_2022-Q3_SCDPT4'!$U$38</definedName>
    <definedName name="SCDPT4_150ENDINGG_2" localSheetId="3">'GMIC-NC_2022-Q3_SCDPT4'!$D$38</definedName>
    <definedName name="SCDPT4_150ENDINGG_20" localSheetId="3">'GMIC-NC_2022-Q3_SCDPT4'!$V$38</definedName>
    <definedName name="SCDPT4_150ENDINGG_21" localSheetId="3">'GMIC-NC_2022-Q3_SCDPT4'!$W$38</definedName>
    <definedName name="SCDPT4_150ENDINGG_22.01" localSheetId="3">'GMIC-NC_2022-Q3_SCDPT4'!$X$38</definedName>
    <definedName name="SCDPT4_150ENDINGG_22.02" localSheetId="3">'GMIC-NC_2022-Q3_SCDPT4'!$Y$38</definedName>
    <definedName name="SCDPT4_150ENDINGG_22.03" localSheetId="3">'GMIC-NC_2022-Q3_SCDPT4'!$Z$38</definedName>
    <definedName name="SCDPT4_150ENDINGG_23" localSheetId="3">'GMIC-NC_2022-Q3_SCDPT4'!$AA$38</definedName>
    <definedName name="SCDPT4_150ENDINGG_24" localSheetId="3">'GMIC-NC_2022-Q3_SCDPT4'!$AB$38</definedName>
    <definedName name="SCDPT4_150ENDINGG_25" localSheetId="3">'GMIC-NC_2022-Q3_SCDPT4'!$AC$38</definedName>
    <definedName name="SCDPT4_150ENDINGG_26" localSheetId="3">'GMIC-NC_2022-Q3_SCDPT4'!$AD$38</definedName>
    <definedName name="SCDPT4_150ENDINGG_27" localSheetId="3">'GMIC-NC_2022-Q3_SCDPT4'!$AE$38</definedName>
    <definedName name="SCDPT4_150ENDINGG_28" localSheetId="3">'GMIC-NC_2022-Q3_SCDPT4'!$AF$38</definedName>
    <definedName name="SCDPT4_150ENDINGG_3" localSheetId="3">'GMIC-NC_2022-Q3_SCDPT4'!$E$38</definedName>
    <definedName name="SCDPT4_150ENDINGG_4" localSheetId="3">'GMIC-NC_2022-Q3_SCDPT4'!$F$38</definedName>
    <definedName name="SCDPT4_150ENDINGG_5" localSheetId="3">'GMIC-NC_2022-Q3_SCDPT4'!$G$38</definedName>
    <definedName name="SCDPT4_150ENDINGG_6" localSheetId="3">'GMIC-NC_2022-Q3_SCDPT4'!$H$38</definedName>
    <definedName name="SCDPT4_150ENDINGG_7" localSheetId="3">'GMIC-NC_2022-Q3_SCDPT4'!$I$38</definedName>
    <definedName name="SCDPT4_150ENDINGG_8" localSheetId="3">'GMIC-NC_2022-Q3_SCDPT4'!$J$38</definedName>
    <definedName name="SCDPT4_150ENDINGG_9" localSheetId="3">'GMIC-NC_2022-Q3_SCDPT4'!$K$38</definedName>
    <definedName name="SCDPT4_1610000000_Range" localSheetId="3">'GMIC-NC_2022-Q3_SCDPT4'!$B$40:$AF$42</definedName>
    <definedName name="SCDPT4_1619999999_10" localSheetId="3">'GMIC-NC_2022-Q3_SCDPT4'!$L$43</definedName>
    <definedName name="SCDPT4_1619999999_11" localSheetId="3">'GMIC-NC_2022-Q3_SCDPT4'!$M$43</definedName>
    <definedName name="SCDPT4_1619999999_12" localSheetId="3">'GMIC-NC_2022-Q3_SCDPT4'!$N$43</definedName>
    <definedName name="SCDPT4_1619999999_13" localSheetId="3">'GMIC-NC_2022-Q3_SCDPT4'!$O$43</definedName>
    <definedName name="SCDPT4_1619999999_14" localSheetId="3">'GMIC-NC_2022-Q3_SCDPT4'!$P$43</definedName>
    <definedName name="SCDPT4_1619999999_15" localSheetId="3">'GMIC-NC_2022-Q3_SCDPT4'!$Q$43</definedName>
    <definedName name="SCDPT4_1619999999_16" localSheetId="3">'GMIC-NC_2022-Q3_SCDPT4'!$R$43</definedName>
    <definedName name="SCDPT4_1619999999_17" localSheetId="3">'GMIC-NC_2022-Q3_SCDPT4'!$S$43</definedName>
    <definedName name="SCDPT4_1619999999_18" localSheetId="3">'GMIC-NC_2022-Q3_SCDPT4'!$T$43</definedName>
    <definedName name="SCDPT4_1619999999_19" localSheetId="3">'GMIC-NC_2022-Q3_SCDPT4'!$U$43</definedName>
    <definedName name="SCDPT4_1619999999_20" localSheetId="3">'GMIC-NC_2022-Q3_SCDPT4'!$V$43</definedName>
    <definedName name="SCDPT4_1619999999_7" localSheetId="3">'GMIC-NC_2022-Q3_SCDPT4'!$I$43</definedName>
    <definedName name="SCDPT4_1619999999_8" localSheetId="3">'GMIC-NC_2022-Q3_SCDPT4'!$J$43</definedName>
    <definedName name="SCDPT4_1619999999_9" localSheetId="3">'GMIC-NC_2022-Q3_SCDPT4'!$K$43</definedName>
    <definedName name="SCDPT4_161BEGINNG_1" localSheetId="3">'GMIC-NC_2022-Q3_SCDPT4'!$C$40</definedName>
    <definedName name="SCDPT4_161BEGINNG_10" localSheetId="3">'GMIC-NC_2022-Q3_SCDPT4'!$L$40</definedName>
    <definedName name="SCDPT4_161BEGINNG_11" localSheetId="3">'GMIC-NC_2022-Q3_SCDPT4'!$M$40</definedName>
    <definedName name="SCDPT4_161BEGINNG_12" localSheetId="3">'GMIC-NC_2022-Q3_SCDPT4'!$N$40</definedName>
    <definedName name="SCDPT4_161BEGINNG_13" localSheetId="3">'GMIC-NC_2022-Q3_SCDPT4'!$O$40</definedName>
    <definedName name="SCDPT4_161BEGINNG_14" localSheetId="3">'GMIC-NC_2022-Q3_SCDPT4'!$P$40</definedName>
    <definedName name="SCDPT4_161BEGINNG_15" localSheetId="3">'GMIC-NC_2022-Q3_SCDPT4'!$Q$40</definedName>
    <definedName name="SCDPT4_161BEGINNG_16" localSheetId="3">'GMIC-NC_2022-Q3_SCDPT4'!$R$40</definedName>
    <definedName name="SCDPT4_161BEGINNG_17" localSheetId="3">'GMIC-NC_2022-Q3_SCDPT4'!$S$40</definedName>
    <definedName name="SCDPT4_161BEGINNG_18" localSheetId="3">'GMIC-NC_2022-Q3_SCDPT4'!$T$40</definedName>
    <definedName name="SCDPT4_161BEGINNG_19" localSheetId="3">'GMIC-NC_2022-Q3_SCDPT4'!$U$40</definedName>
    <definedName name="SCDPT4_161BEGINNG_2" localSheetId="3">'GMIC-NC_2022-Q3_SCDPT4'!$D$40</definedName>
    <definedName name="SCDPT4_161BEGINNG_20" localSheetId="3">'GMIC-NC_2022-Q3_SCDPT4'!$V$40</definedName>
    <definedName name="SCDPT4_161BEGINNG_21" localSheetId="3">'GMIC-NC_2022-Q3_SCDPT4'!$W$40</definedName>
    <definedName name="SCDPT4_161BEGINNG_22.01" localSheetId="3">'GMIC-NC_2022-Q3_SCDPT4'!$X$40</definedName>
    <definedName name="SCDPT4_161BEGINNG_22.02" localSheetId="3">'GMIC-NC_2022-Q3_SCDPT4'!$Y$40</definedName>
    <definedName name="SCDPT4_161BEGINNG_22.03" localSheetId="3">'GMIC-NC_2022-Q3_SCDPT4'!$Z$40</definedName>
    <definedName name="SCDPT4_161BEGINNG_23" localSheetId="3">'GMIC-NC_2022-Q3_SCDPT4'!$AA$40</definedName>
    <definedName name="SCDPT4_161BEGINNG_24" localSheetId="3">'GMIC-NC_2022-Q3_SCDPT4'!$AB$40</definedName>
    <definedName name="SCDPT4_161BEGINNG_25" localSheetId="3">'GMIC-NC_2022-Q3_SCDPT4'!$AC$40</definedName>
    <definedName name="SCDPT4_161BEGINNG_26" localSheetId="3">'GMIC-NC_2022-Q3_SCDPT4'!$AD$40</definedName>
    <definedName name="SCDPT4_161BEGINNG_27" localSheetId="3">'GMIC-NC_2022-Q3_SCDPT4'!$AE$40</definedName>
    <definedName name="SCDPT4_161BEGINNG_28" localSheetId="3">'GMIC-NC_2022-Q3_SCDPT4'!$AF$40</definedName>
    <definedName name="SCDPT4_161BEGINNG_3" localSheetId="3">'GMIC-NC_2022-Q3_SCDPT4'!$E$40</definedName>
    <definedName name="SCDPT4_161BEGINNG_4" localSheetId="3">'GMIC-NC_2022-Q3_SCDPT4'!$F$40</definedName>
    <definedName name="SCDPT4_161BEGINNG_5" localSheetId="3">'GMIC-NC_2022-Q3_SCDPT4'!$G$40</definedName>
    <definedName name="SCDPT4_161BEGINNG_6" localSheetId="3">'GMIC-NC_2022-Q3_SCDPT4'!$H$40</definedName>
    <definedName name="SCDPT4_161BEGINNG_7" localSheetId="3">'GMIC-NC_2022-Q3_SCDPT4'!$I$40</definedName>
    <definedName name="SCDPT4_161BEGINNG_8" localSheetId="3">'GMIC-NC_2022-Q3_SCDPT4'!$J$40</definedName>
    <definedName name="SCDPT4_161BEGINNG_9" localSheetId="3">'GMIC-NC_2022-Q3_SCDPT4'!$K$40</definedName>
    <definedName name="SCDPT4_161ENDINGG_10" localSheetId="3">'GMIC-NC_2022-Q3_SCDPT4'!$L$42</definedName>
    <definedName name="SCDPT4_161ENDINGG_11" localSheetId="3">'GMIC-NC_2022-Q3_SCDPT4'!$M$42</definedName>
    <definedName name="SCDPT4_161ENDINGG_12" localSheetId="3">'GMIC-NC_2022-Q3_SCDPT4'!$N$42</definedName>
    <definedName name="SCDPT4_161ENDINGG_13" localSheetId="3">'GMIC-NC_2022-Q3_SCDPT4'!$O$42</definedName>
    <definedName name="SCDPT4_161ENDINGG_14" localSheetId="3">'GMIC-NC_2022-Q3_SCDPT4'!$P$42</definedName>
    <definedName name="SCDPT4_161ENDINGG_15" localSheetId="3">'GMIC-NC_2022-Q3_SCDPT4'!$Q$42</definedName>
    <definedName name="SCDPT4_161ENDINGG_16" localSheetId="3">'GMIC-NC_2022-Q3_SCDPT4'!$R$42</definedName>
    <definedName name="SCDPT4_161ENDINGG_17" localSheetId="3">'GMIC-NC_2022-Q3_SCDPT4'!$S$42</definedName>
    <definedName name="SCDPT4_161ENDINGG_18" localSheetId="3">'GMIC-NC_2022-Q3_SCDPT4'!$T$42</definedName>
    <definedName name="SCDPT4_161ENDINGG_19" localSheetId="3">'GMIC-NC_2022-Q3_SCDPT4'!$U$42</definedName>
    <definedName name="SCDPT4_161ENDINGG_2" localSheetId="3">'GMIC-NC_2022-Q3_SCDPT4'!$D$42</definedName>
    <definedName name="SCDPT4_161ENDINGG_20" localSheetId="3">'GMIC-NC_2022-Q3_SCDPT4'!$V$42</definedName>
    <definedName name="SCDPT4_161ENDINGG_21" localSheetId="3">'GMIC-NC_2022-Q3_SCDPT4'!$W$42</definedName>
    <definedName name="SCDPT4_161ENDINGG_22.01" localSheetId="3">'GMIC-NC_2022-Q3_SCDPT4'!$X$42</definedName>
    <definedName name="SCDPT4_161ENDINGG_22.02" localSheetId="3">'GMIC-NC_2022-Q3_SCDPT4'!$Y$42</definedName>
    <definedName name="SCDPT4_161ENDINGG_22.03" localSheetId="3">'GMIC-NC_2022-Q3_SCDPT4'!$Z$42</definedName>
    <definedName name="SCDPT4_161ENDINGG_23" localSheetId="3">'GMIC-NC_2022-Q3_SCDPT4'!$AA$42</definedName>
    <definedName name="SCDPT4_161ENDINGG_24" localSheetId="3">'GMIC-NC_2022-Q3_SCDPT4'!$AB$42</definedName>
    <definedName name="SCDPT4_161ENDINGG_25" localSheetId="3">'GMIC-NC_2022-Q3_SCDPT4'!$AC$42</definedName>
    <definedName name="SCDPT4_161ENDINGG_26" localSheetId="3">'GMIC-NC_2022-Q3_SCDPT4'!$AD$42</definedName>
    <definedName name="SCDPT4_161ENDINGG_27" localSheetId="3">'GMIC-NC_2022-Q3_SCDPT4'!$AE$42</definedName>
    <definedName name="SCDPT4_161ENDINGG_28" localSheetId="3">'GMIC-NC_2022-Q3_SCDPT4'!$AF$42</definedName>
    <definedName name="SCDPT4_161ENDINGG_3" localSheetId="3">'GMIC-NC_2022-Q3_SCDPT4'!$E$42</definedName>
    <definedName name="SCDPT4_161ENDINGG_4" localSheetId="3">'GMIC-NC_2022-Q3_SCDPT4'!$F$42</definedName>
    <definedName name="SCDPT4_161ENDINGG_5" localSheetId="3">'GMIC-NC_2022-Q3_SCDPT4'!$G$42</definedName>
    <definedName name="SCDPT4_161ENDINGG_6" localSheetId="3">'GMIC-NC_2022-Q3_SCDPT4'!$H$42</definedName>
    <definedName name="SCDPT4_161ENDINGG_7" localSheetId="3">'GMIC-NC_2022-Q3_SCDPT4'!$I$42</definedName>
    <definedName name="SCDPT4_161ENDINGG_8" localSheetId="3">'GMIC-NC_2022-Q3_SCDPT4'!$J$42</definedName>
    <definedName name="SCDPT4_161ENDINGG_9" localSheetId="3">'GMIC-NC_2022-Q3_SCDPT4'!$K$42</definedName>
    <definedName name="SCDPT4_1900000000_Range" localSheetId="3">'GMIC-NC_2022-Q3_SCDPT4'!$B$44:$AF$46</definedName>
    <definedName name="SCDPT4_1909999999_10" localSheetId="3">'GMIC-NC_2022-Q3_SCDPT4'!$L$47</definedName>
    <definedName name="SCDPT4_1909999999_11" localSheetId="3">'GMIC-NC_2022-Q3_SCDPT4'!$M$47</definedName>
    <definedName name="SCDPT4_1909999999_12" localSheetId="3">'GMIC-NC_2022-Q3_SCDPT4'!$N$47</definedName>
    <definedName name="SCDPT4_1909999999_13" localSheetId="3">'GMIC-NC_2022-Q3_SCDPT4'!$O$47</definedName>
    <definedName name="SCDPT4_1909999999_14" localSheetId="3">'GMIC-NC_2022-Q3_SCDPT4'!$P$47</definedName>
    <definedName name="SCDPT4_1909999999_15" localSheetId="3">'GMIC-NC_2022-Q3_SCDPT4'!$Q$47</definedName>
    <definedName name="SCDPT4_1909999999_16" localSheetId="3">'GMIC-NC_2022-Q3_SCDPT4'!$R$47</definedName>
    <definedName name="SCDPT4_1909999999_17" localSheetId="3">'GMIC-NC_2022-Q3_SCDPT4'!$S$47</definedName>
    <definedName name="SCDPT4_1909999999_18" localSheetId="3">'GMIC-NC_2022-Q3_SCDPT4'!$T$47</definedName>
    <definedName name="SCDPT4_1909999999_19" localSheetId="3">'GMIC-NC_2022-Q3_SCDPT4'!$U$47</definedName>
    <definedName name="SCDPT4_1909999999_20" localSheetId="3">'GMIC-NC_2022-Q3_SCDPT4'!$V$47</definedName>
    <definedName name="SCDPT4_1909999999_7" localSheetId="3">'GMIC-NC_2022-Q3_SCDPT4'!$I$47</definedName>
    <definedName name="SCDPT4_1909999999_8" localSheetId="3">'GMIC-NC_2022-Q3_SCDPT4'!$J$47</definedName>
    <definedName name="SCDPT4_1909999999_9" localSheetId="3">'GMIC-NC_2022-Q3_SCDPT4'!$K$47</definedName>
    <definedName name="SCDPT4_190BEGINNG_1" localSheetId="3">'GMIC-NC_2022-Q3_SCDPT4'!$C$44</definedName>
    <definedName name="SCDPT4_190BEGINNG_10" localSheetId="3">'GMIC-NC_2022-Q3_SCDPT4'!$L$44</definedName>
    <definedName name="SCDPT4_190BEGINNG_11" localSheetId="3">'GMIC-NC_2022-Q3_SCDPT4'!$M$44</definedName>
    <definedName name="SCDPT4_190BEGINNG_12" localSheetId="3">'GMIC-NC_2022-Q3_SCDPT4'!$N$44</definedName>
    <definedName name="SCDPT4_190BEGINNG_13" localSheetId="3">'GMIC-NC_2022-Q3_SCDPT4'!$O$44</definedName>
    <definedName name="SCDPT4_190BEGINNG_14" localSheetId="3">'GMIC-NC_2022-Q3_SCDPT4'!$P$44</definedName>
    <definedName name="SCDPT4_190BEGINNG_15" localSheetId="3">'GMIC-NC_2022-Q3_SCDPT4'!$Q$44</definedName>
    <definedName name="SCDPT4_190BEGINNG_16" localSheetId="3">'GMIC-NC_2022-Q3_SCDPT4'!$R$44</definedName>
    <definedName name="SCDPT4_190BEGINNG_17" localSheetId="3">'GMIC-NC_2022-Q3_SCDPT4'!$S$44</definedName>
    <definedName name="SCDPT4_190BEGINNG_18" localSheetId="3">'GMIC-NC_2022-Q3_SCDPT4'!$T$44</definedName>
    <definedName name="SCDPT4_190BEGINNG_19" localSheetId="3">'GMIC-NC_2022-Q3_SCDPT4'!$U$44</definedName>
    <definedName name="SCDPT4_190BEGINNG_2" localSheetId="3">'GMIC-NC_2022-Q3_SCDPT4'!$D$44</definedName>
    <definedName name="SCDPT4_190BEGINNG_20" localSheetId="3">'GMIC-NC_2022-Q3_SCDPT4'!$V$44</definedName>
    <definedName name="SCDPT4_190BEGINNG_21" localSheetId="3">'GMIC-NC_2022-Q3_SCDPT4'!$W$44</definedName>
    <definedName name="SCDPT4_190BEGINNG_22.01" localSheetId="3">'GMIC-NC_2022-Q3_SCDPT4'!$X$44</definedName>
    <definedName name="SCDPT4_190BEGINNG_22.02" localSheetId="3">'GMIC-NC_2022-Q3_SCDPT4'!$Y$44</definedName>
    <definedName name="SCDPT4_190BEGINNG_22.03" localSheetId="3">'GMIC-NC_2022-Q3_SCDPT4'!$Z$44</definedName>
    <definedName name="SCDPT4_190BEGINNG_23" localSheetId="3">'GMIC-NC_2022-Q3_SCDPT4'!$AA$44</definedName>
    <definedName name="SCDPT4_190BEGINNG_24" localSheetId="3">'GMIC-NC_2022-Q3_SCDPT4'!$AB$44</definedName>
    <definedName name="SCDPT4_190BEGINNG_25" localSheetId="3">'GMIC-NC_2022-Q3_SCDPT4'!$AC$44</definedName>
    <definedName name="SCDPT4_190BEGINNG_26" localSheetId="3">'GMIC-NC_2022-Q3_SCDPT4'!$AD$44</definedName>
    <definedName name="SCDPT4_190BEGINNG_27" localSheetId="3">'GMIC-NC_2022-Q3_SCDPT4'!$AE$44</definedName>
    <definedName name="SCDPT4_190BEGINNG_28" localSheetId="3">'GMIC-NC_2022-Q3_SCDPT4'!$AF$44</definedName>
    <definedName name="SCDPT4_190BEGINNG_3" localSheetId="3">'GMIC-NC_2022-Q3_SCDPT4'!$E$44</definedName>
    <definedName name="SCDPT4_190BEGINNG_4" localSheetId="3">'GMIC-NC_2022-Q3_SCDPT4'!$F$44</definedName>
    <definedName name="SCDPT4_190BEGINNG_5" localSheetId="3">'GMIC-NC_2022-Q3_SCDPT4'!$G$44</definedName>
    <definedName name="SCDPT4_190BEGINNG_6" localSheetId="3">'GMIC-NC_2022-Q3_SCDPT4'!$H$44</definedName>
    <definedName name="SCDPT4_190BEGINNG_7" localSheetId="3">'GMIC-NC_2022-Q3_SCDPT4'!$I$44</definedName>
    <definedName name="SCDPT4_190BEGINNG_8" localSheetId="3">'GMIC-NC_2022-Q3_SCDPT4'!$J$44</definedName>
    <definedName name="SCDPT4_190BEGINNG_9" localSheetId="3">'GMIC-NC_2022-Q3_SCDPT4'!$K$44</definedName>
    <definedName name="SCDPT4_190ENDINGG_10" localSheetId="3">'GMIC-NC_2022-Q3_SCDPT4'!$L$46</definedName>
    <definedName name="SCDPT4_190ENDINGG_11" localSheetId="3">'GMIC-NC_2022-Q3_SCDPT4'!$M$46</definedName>
    <definedName name="SCDPT4_190ENDINGG_12" localSheetId="3">'GMIC-NC_2022-Q3_SCDPT4'!$N$46</definedName>
    <definedName name="SCDPT4_190ENDINGG_13" localSheetId="3">'GMIC-NC_2022-Q3_SCDPT4'!$O$46</definedName>
    <definedName name="SCDPT4_190ENDINGG_14" localSheetId="3">'GMIC-NC_2022-Q3_SCDPT4'!$P$46</definedName>
    <definedName name="SCDPT4_190ENDINGG_15" localSheetId="3">'GMIC-NC_2022-Q3_SCDPT4'!$Q$46</definedName>
    <definedName name="SCDPT4_190ENDINGG_16" localSheetId="3">'GMIC-NC_2022-Q3_SCDPT4'!$R$46</definedName>
    <definedName name="SCDPT4_190ENDINGG_17" localSheetId="3">'GMIC-NC_2022-Q3_SCDPT4'!$S$46</definedName>
    <definedName name="SCDPT4_190ENDINGG_18" localSheetId="3">'GMIC-NC_2022-Q3_SCDPT4'!$T$46</definedName>
    <definedName name="SCDPT4_190ENDINGG_19" localSheetId="3">'GMIC-NC_2022-Q3_SCDPT4'!$U$46</definedName>
    <definedName name="SCDPT4_190ENDINGG_2" localSheetId="3">'GMIC-NC_2022-Q3_SCDPT4'!$D$46</definedName>
    <definedName name="SCDPT4_190ENDINGG_20" localSheetId="3">'GMIC-NC_2022-Q3_SCDPT4'!$V$46</definedName>
    <definedName name="SCDPT4_190ENDINGG_21" localSheetId="3">'GMIC-NC_2022-Q3_SCDPT4'!$W$46</definedName>
    <definedName name="SCDPT4_190ENDINGG_22.01" localSheetId="3">'GMIC-NC_2022-Q3_SCDPT4'!$X$46</definedName>
    <definedName name="SCDPT4_190ENDINGG_22.02" localSheetId="3">'GMIC-NC_2022-Q3_SCDPT4'!$Y$46</definedName>
    <definedName name="SCDPT4_190ENDINGG_22.03" localSheetId="3">'GMIC-NC_2022-Q3_SCDPT4'!$Z$46</definedName>
    <definedName name="SCDPT4_190ENDINGG_23" localSheetId="3">'GMIC-NC_2022-Q3_SCDPT4'!$AA$46</definedName>
    <definedName name="SCDPT4_190ENDINGG_24" localSheetId="3">'GMIC-NC_2022-Q3_SCDPT4'!$AB$46</definedName>
    <definedName name="SCDPT4_190ENDINGG_25" localSheetId="3">'GMIC-NC_2022-Q3_SCDPT4'!$AC$46</definedName>
    <definedName name="SCDPT4_190ENDINGG_26" localSheetId="3">'GMIC-NC_2022-Q3_SCDPT4'!$AD$46</definedName>
    <definedName name="SCDPT4_190ENDINGG_27" localSheetId="3">'GMIC-NC_2022-Q3_SCDPT4'!$AE$46</definedName>
    <definedName name="SCDPT4_190ENDINGG_28" localSheetId="3">'GMIC-NC_2022-Q3_SCDPT4'!$AF$46</definedName>
    <definedName name="SCDPT4_190ENDINGG_3" localSheetId="3">'GMIC-NC_2022-Q3_SCDPT4'!$E$46</definedName>
    <definedName name="SCDPT4_190ENDINGG_4" localSheetId="3">'GMIC-NC_2022-Q3_SCDPT4'!$F$46</definedName>
    <definedName name="SCDPT4_190ENDINGG_5" localSheetId="3">'GMIC-NC_2022-Q3_SCDPT4'!$G$46</definedName>
    <definedName name="SCDPT4_190ENDINGG_6" localSheetId="3">'GMIC-NC_2022-Q3_SCDPT4'!$H$46</definedName>
    <definedName name="SCDPT4_190ENDINGG_7" localSheetId="3">'GMIC-NC_2022-Q3_SCDPT4'!$I$46</definedName>
    <definedName name="SCDPT4_190ENDINGG_8" localSheetId="3">'GMIC-NC_2022-Q3_SCDPT4'!$J$46</definedName>
    <definedName name="SCDPT4_190ENDINGG_9" localSheetId="3">'GMIC-NC_2022-Q3_SCDPT4'!$K$46</definedName>
    <definedName name="SCDPT4_2010000000_Range" localSheetId="3">'GMIC-NC_2022-Q3_SCDPT4'!$B$48:$AF$50</definedName>
    <definedName name="SCDPT4_2019999999_10" localSheetId="3">'GMIC-NC_2022-Q3_SCDPT4'!$L$51</definedName>
    <definedName name="SCDPT4_2019999999_11" localSheetId="3">'GMIC-NC_2022-Q3_SCDPT4'!$M$51</definedName>
    <definedName name="SCDPT4_2019999999_12" localSheetId="3">'GMIC-NC_2022-Q3_SCDPT4'!$N$51</definedName>
    <definedName name="SCDPT4_2019999999_13" localSheetId="3">'GMIC-NC_2022-Q3_SCDPT4'!$O$51</definedName>
    <definedName name="SCDPT4_2019999999_14" localSheetId="3">'GMIC-NC_2022-Q3_SCDPT4'!$P$51</definedName>
    <definedName name="SCDPT4_2019999999_15" localSheetId="3">'GMIC-NC_2022-Q3_SCDPT4'!$Q$51</definedName>
    <definedName name="SCDPT4_2019999999_16" localSheetId="3">'GMIC-NC_2022-Q3_SCDPT4'!$R$51</definedName>
    <definedName name="SCDPT4_2019999999_17" localSheetId="3">'GMIC-NC_2022-Q3_SCDPT4'!$S$51</definedName>
    <definedName name="SCDPT4_2019999999_18" localSheetId="3">'GMIC-NC_2022-Q3_SCDPT4'!$T$51</definedName>
    <definedName name="SCDPT4_2019999999_19" localSheetId="3">'GMIC-NC_2022-Q3_SCDPT4'!$U$51</definedName>
    <definedName name="SCDPT4_2019999999_20" localSheetId="3">'GMIC-NC_2022-Q3_SCDPT4'!$V$51</definedName>
    <definedName name="SCDPT4_2019999999_7" localSheetId="3">'GMIC-NC_2022-Q3_SCDPT4'!$I$51</definedName>
    <definedName name="SCDPT4_2019999999_8" localSheetId="3">'GMIC-NC_2022-Q3_SCDPT4'!$J$51</definedName>
    <definedName name="SCDPT4_2019999999_9" localSheetId="3">'GMIC-NC_2022-Q3_SCDPT4'!$K$51</definedName>
    <definedName name="SCDPT4_201BEGINNG_1" localSheetId="3">'GMIC-NC_2022-Q3_SCDPT4'!$C$48</definedName>
    <definedName name="SCDPT4_201BEGINNG_10" localSheetId="3">'GMIC-NC_2022-Q3_SCDPT4'!$L$48</definedName>
    <definedName name="SCDPT4_201BEGINNG_11" localSheetId="3">'GMIC-NC_2022-Q3_SCDPT4'!$M$48</definedName>
    <definedName name="SCDPT4_201BEGINNG_12" localSheetId="3">'GMIC-NC_2022-Q3_SCDPT4'!$N$48</definedName>
    <definedName name="SCDPT4_201BEGINNG_13" localSheetId="3">'GMIC-NC_2022-Q3_SCDPT4'!$O$48</definedName>
    <definedName name="SCDPT4_201BEGINNG_14" localSheetId="3">'GMIC-NC_2022-Q3_SCDPT4'!$P$48</definedName>
    <definedName name="SCDPT4_201BEGINNG_15" localSheetId="3">'GMIC-NC_2022-Q3_SCDPT4'!$Q$48</definedName>
    <definedName name="SCDPT4_201BEGINNG_16" localSheetId="3">'GMIC-NC_2022-Q3_SCDPT4'!$R$48</definedName>
    <definedName name="SCDPT4_201BEGINNG_17" localSheetId="3">'GMIC-NC_2022-Q3_SCDPT4'!$S$48</definedName>
    <definedName name="SCDPT4_201BEGINNG_18" localSheetId="3">'GMIC-NC_2022-Q3_SCDPT4'!$T$48</definedName>
    <definedName name="SCDPT4_201BEGINNG_19" localSheetId="3">'GMIC-NC_2022-Q3_SCDPT4'!$U$48</definedName>
    <definedName name="SCDPT4_201BEGINNG_2" localSheetId="3">'GMIC-NC_2022-Q3_SCDPT4'!$D$48</definedName>
    <definedName name="SCDPT4_201BEGINNG_20" localSheetId="3">'GMIC-NC_2022-Q3_SCDPT4'!$V$48</definedName>
    <definedName name="SCDPT4_201BEGINNG_21" localSheetId="3">'GMIC-NC_2022-Q3_SCDPT4'!$W$48</definedName>
    <definedName name="SCDPT4_201BEGINNG_22.01" localSheetId="3">'GMIC-NC_2022-Q3_SCDPT4'!$X$48</definedName>
    <definedName name="SCDPT4_201BEGINNG_22.02" localSheetId="3">'GMIC-NC_2022-Q3_SCDPT4'!$Y$48</definedName>
    <definedName name="SCDPT4_201BEGINNG_22.03" localSheetId="3">'GMIC-NC_2022-Q3_SCDPT4'!$Z$48</definedName>
    <definedName name="SCDPT4_201BEGINNG_23" localSheetId="3">'GMIC-NC_2022-Q3_SCDPT4'!$AA$48</definedName>
    <definedName name="SCDPT4_201BEGINNG_24" localSheetId="3">'GMIC-NC_2022-Q3_SCDPT4'!$AB$48</definedName>
    <definedName name="SCDPT4_201BEGINNG_25" localSheetId="3">'GMIC-NC_2022-Q3_SCDPT4'!$AC$48</definedName>
    <definedName name="SCDPT4_201BEGINNG_26" localSheetId="3">'GMIC-NC_2022-Q3_SCDPT4'!$AD$48</definedName>
    <definedName name="SCDPT4_201BEGINNG_27" localSheetId="3">'GMIC-NC_2022-Q3_SCDPT4'!$AE$48</definedName>
    <definedName name="SCDPT4_201BEGINNG_28" localSheetId="3">'GMIC-NC_2022-Q3_SCDPT4'!$AF$48</definedName>
    <definedName name="SCDPT4_201BEGINNG_3" localSheetId="3">'GMIC-NC_2022-Q3_SCDPT4'!$E$48</definedName>
    <definedName name="SCDPT4_201BEGINNG_4" localSheetId="3">'GMIC-NC_2022-Q3_SCDPT4'!$F$48</definedName>
    <definedName name="SCDPT4_201BEGINNG_5" localSheetId="3">'GMIC-NC_2022-Q3_SCDPT4'!$G$48</definedName>
    <definedName name="SCDPT4_201BEGINNG_6" localSheetId="3">'GMIC-NC_2022-Q3_SCDPT4'!$H$48</definedName>
    <definedName name="SCDPT4_201BEGINNG_7" localSheetId="3">'GMIC-NC_2022-Q3_SCDPT4'!$I$48</definedName>
    <definedName name="SCDPT4_201BEGINNG_8" localSheetId="3">'GMIC-NC_2022-Q3_SCDPT4'!$J$48</definedName>
    <definedName name="SCDPT4_201BEGINNG_9" localSheetId="3">'GMIC-NC_2022-Q3_SCDPT4'!$K$48</definedName>
    <definedName name="SCDPT4_201ENDINGG_10" localSheetId="3">'GMIC-NC_2022-Q3_SCDPT4'!$L$50</definedName>
    <definedName name="SCDPT4_201ENDINGG_11" localSheetId="3">'GMIC-NC_2022-Q3_SCDPT4'!$M$50</definedName>
    <definedName name="SCDPT4_201ENDINGG_12" localSheetId="3">'GMIC-NC_2022-Q3_SCDPT4'!$N$50</definedName>
    <definedName name="SCDPT4_201ENDINGG_13" localSheetId="3">'GMIC-NC_2022-Q3_SCDPT4'!$O$50</definedName>
    <definedName name="SCDPT4_201ENDINGG_14" localSheetId="3">'GMIC-NC_2022-Q3_SCDPT4'!$P$50</definedName>
    <definedName name="SCDPT4_201ENDINGG_15" localSheetId="3">'GMIC-NC_2022-Q3_SCDPT4'!$Q$50</definedName>
    <definedName name="SCDPT4_201ENDINGG_16" localSheetId="3">'GMIC-NC_2022-Q3_SCDPT4'!$R$50</definedName>
    <definedName name="SCDPT4_201ENDINGG_17" localSheetId="3">'GMIC-NC_2022-Q3_SCDPT4'!$S$50</definedName>
    <definedName name="SCDPT4_201ENDINGG_18" localSheetId="3">'GMIC-NC_2022-Q3_SCDPT4'!$T$50</definedName>
    <definedName name="SCDPT4_201ENDINGG_19" localSheetId="3">'GMIC-NC_2022-Q3_SCDPT4'!$U$50</definedName>
    <definedName name="SCDPT4_201ENDINGG_2" localSheetId="3">'GMIC-NC_2022-Q3_SCDPT4'!$D$50</definedName>
    <definedName name="SCDPT4_201ENDINGG_20" localSheetId="3">'GMIC-NC_2022-Q3_SCDPT4'!$V$50</definedName>
    <definedName name="SCDPT4_201ENDINGG_21" localSheetId="3">'GMIC-NC_2022-Q3_SCDPT4'!$W$50</definedName>
    <definedName name="SCDPT4_201ENDINGG_22.01" localSheetId="3">'GMIC-NC_2022-Q3_SCDPT4'!$X$50</definedName>
    <definedName name="SCDPT4_201ENDINGG_22.02" localSheetId="3">'GMIC-NC_2022-Q3_SCDPT4'!$Y$50</definedName>
    <definedName name="SCDPT4_201ENDINGG_22.03" localSheetId="3">'GMIC-NC_2022-Q3_SCDPT4'!$Z$50</definedName>
    <definedName name="SCDPT4_201ENDINGG_23" localSheetId="3">'GMIC-NC_2022-Q3_SCDPT4'!$AA$50</definedName>
    <definedName name="SCDPT4_201ENDINGG_24" localSheetId="3">'GMIC-NC_2022-Q3_SCDPT4'!$AB$50</definedName>
    <definedName name="SCDPT4_201ENDINGG_25" localSheetId="3">'GMIC-NC_2022-Q3_SCDPT4'!$AC$50</definedName>
    <definedName name="SCDPT4_201ENDINGG_26" localSheetId="3">'GMIC-NC_2022-Q3_SCDPT4'!$AD$50</definedName>
    <definedName name="SCDPT4_201ENDINGG_27" localSheetId="3">'GMIC-NC_2022-Q3_SCDPT4'!$AE$50</definedName>
    <definedName name="SCDPT4_201ENDINGG_28" localSheetId="3">'GMIC-NC_2022-Q3_SCDPT4'!$AF$50</definedName>
    <definedName name="SCDPT4_201ENDINGG_3" localSheetId="3">'GMIC-NC_2022-Q3_SCDPT4'!$E$50</definedName>
    <definedName name="SCDPT4_201ENDINGG_4" localSheetId="3">'GMIC-NC_2022-Q3_SCDPT4'!$F$50</definedName>
    <definedName name="SCDPT4_201ENDINGG_5" localSheetId="3">'GMIC-NC_2022-Q3_SCDPT4'!$G$50</definedName>
    <definedName name="SCDPT4_201ENDINGG_6" localSheetId="3">'GMIC-NC_2022-Q3_SCDPT4'!$H$50</definedName>
    <definedName name="SCDPT4_201ENDINGG_7" localSheetId="3">'GMIC-NC_2022-Q3_SCDPT4'!$I$50</definedName>
    <definedName name="SCDPT4_201ENDINGG_8" localSheetId="3">'GMIC-NC_2022-Q3_SCDPT4'!$J$50</definedName>
    <definedName name="SCDPT4_201ENDINGG_9" localSheetId="3">'GMIC-NC_2022-Q3_SCDPT4'!$K$50</definedName>
    <definedName name="SCDPT4_2509999997_10" localSheetId="3">'GMIC-NC_2022-Q3_SCDPT4'!$L$52</definedName>
    <definedName name="SCDPT4_2509999997_11" localSheetId="3">'GMIC-NC_2022-Q3_SCDPT4'!$M$52</definedName>
    <definedName name="SCDPT4_2509999997_12" localSheetId="3">'GMIC-NC_2022-Q3_SCDPT4'!$N$52</definedName>
    <definedName name="SCDPT4_2509999997_13" localSheetId="3">'GMIC-NC_2022-Q3_SCDPT4'!$O$52</definedName>
    <definedName name="SCDPT4_2509999997_14" localSheetId="3">'GMIC-NC_2022-Q3_SCDPT4'!$P$52</definedName>
    <definedName name="SCDPT4_2509999997_15" localSheetId="3">'GMIC-NC_2022-Q3_SCDPT4'!$Q$52</definedName>
    <definedName name="SCDPT4_2509999997_16" localSheetId="3">'GMIC-NC_2022-Q3_SCDPT4'!$R$52</definedName>
    <definedName name="SCDPT4_2509999997_17" localSheetId="3">'GMIC-NC_2022-Q3_SCDPT4'!$S$52</definedName>
    <definedName name="SCDPT4_2509999997_18" localSheetId="3">'GMIC-NC_2022-Q3_SCDPT4'!$T$52</definedName>
    <definedName name="SCDPT4_2509999997_19" localSheetId="3">'GMIC-NC_2022-Q3_SCDPT4'!$U$52</definedName>
    <definedName name="SCDPT4_2509999997_20" localSheetId="3">'GMIC-NC_2022-Q3_SCDPT4'!$V$52</definedName>
    <definedName name="SCDPT4_2509999997_7" localSheetId="3">'GMIC-NC_2022-Q3_SCDPT4'!$I$52</definedName>
    <definedName name="SCDPT4_2509999997_8" localSheetId="3">'GMIC-NC_2022-Q3_SCDPT4'!$J$52</definedName>
    <definedName name="SCDPT4_2509999997_9" localSheetId="3">'GMIC-NC_2022-Q3_SCDPT4'!$K$52</definedName>
    <definedName name="SCDPT4_2509999999_10" localSheetId="3">'GMIC-NC_2022-Q3_SCDPT4'!$L$54</definedName>
    <definedName name="SCDPT4_2509999999_11" localSheetId="3">'GMIC-NC_2022-Q3_SCDPT4'!$M$54</definedName>
    <definedName name="SCDPT4_2509999999_12" localSheetId="3">'GMIC-NC_2022-Q3_SCDPT4'!$N$54</definedName>
    <definedName name="SCDPT4_2509999999_13" localSheetId="3">'GMIC-NC_2022-Q3_SCDPT4'!$O$54</definedName>
    <definedName name="SCDPT4_2509999999_14" localSheetId="3">'GMIC-NC_2022-Q3_SCDPT4'!$P$54</definedName>
    <definedName name="SCDPT4_2509999999_15" localSheetId="3">'GMIC-NC_2022-Q3_SCDPT4'!$Q$54</definedName>
    <definedName name="SCDPT4_2509999999_16" localSheetId="3">'GMIC-NC_2022-Q3_SCDPT4'!$R$54</definedName>
    <definedName name="SCDPT4_2509999999_17" localSheetId="3">'GMIC-NC_2022-Q3_SCDPT4'!$S$54</definedName>
    <definedName name="SCDPT4_2509999999_18" localSheetId="3">'GMIC-NC_2022-Q3_SCDPT4'!$T$54</definedName>
    <definedName name="SCDPT4_2509999999_19" localSheetId="3">'GMIC-NC_2022-Q3_SCDPT4'!$U$54</definedName>
    <definedName name="SCDPT4_2509999999_20" localSheetId="3">'GMIC-NC_2022-Q3_SCDPT4'!$V$54</definedName>
    <definedName name="SCDPT4_2509999999_7" localSheetId="3">'GMIC-NC_2022-Q3_SCDPT4'!$I$54</definedName>
    <definedName name="SCDPT4_2509999999_8" localSheetId="3">'GMIC-NC_2022-Q3_SCDPT4'!$J$54</definedName>
    <definedName name="SCDPT4_2509999999_9" localSheetId="3">'GMIC-NC_2022-Q3_SCDPT4'!$K$54</definedName>
    <definedName name="SCDPT4_4010000000_Range" localSheetId="3">'GMIC-NC_2022-Q3_SCDPT4'!$B$55:$AF$57</definedName>
    <definedName name="SCDPT4_4019999999_10" localSheetId="3">'GMIC-NC_2022-Q3_SCDPT4'!$L$58</definedName>
    <definedName name="SCDPT4_4019999999_11" localSheetId="3">'GMIC-NC_2022-Q3_SCDPT4'!$M$58</definedName>
    <definedName name="SCDPT4_4019999999_12" localSheetId="3">'GMIC-NC_2022-Q3_SCDPT4'!$N$58</definedName>
    <definedName name="SCDPT4_4019999999_13" localSheetId="3">'GMIC-NC_2022-Q3_SCDPT4'!$O$58</definedName>
    <definedName name="SCDPT4_4019999999_14" localSheetId="3">'GMIC-NC_2022-Q3_SCDPT4'!$P$58</definedName>
    <definedName name="SCDPT4_4019999999_15" localSheetId="3">'GMIC-NC_2022-Q3_SCDPT4'!$Q$58</definedName>
    <definedName name="SCDPT4_4019999999_16" localSheetId="3">'GMIC-NC_2022-Q3_SCDPT4'!$R$58</definedName>
    <definedName name="SCDPT4_4019999999_17" localSheetId="3">'GMIC-NC_2022-Q3_SCDPT4'!$S$58</definedName>
    <definedName name="SCDPT4_4019999999_18" localSheetId="3">'GMIC-NC_2022-Q3_SCDPT4'!$T$58</definedName>
    <definedName name="SCDPT4_4019999999_19" localSheetId="3">'GMIC-NC_2022-Q3_SCDPT4'!$U$58</definedName>
    <definedName name="SCDPT4_4019999999_20" localSheetId="3">'GMIC-NC_2022-Q3_SCDPT4'!$V$58</definedName>
    <definedName name="SCDPT4_4019999999_7" localSheetId="3">'GMIC-NC_2022-Q3_SCDPT4'!$I$58</definedName>
    <definedName name="SCDPT4_4019999999_9" localSheetId="3">'GMIC-NC_2022-Q3_SCDPT4'!$K$58</definedName>
    <definedName name="SCDPT4_401BEGINNG_1" localSheetId="3">'GMIC-NC_2022-Q3_SCDPT4'!$C$55</definedName>
    <definedName name="SCDPT4_401BEGINNG_10" localSheetId="3">'GMIC-NC_2022-Q3_SCDPT4'!$L$55</definedName>
    <definedName name="SCDPT4_401BEGINNG_11" localSheetId="3">'GMIC-NC_2022-Q3_SCDPT4'!$M$55</definedName>
    <definedName name="SCDPT4_401BEGINNG_12" localSheetId="3">'GMIC-NC_2022-Q3_SCDPT4'!$N$55</definedName>
    <definedName name="SCDPT4_401BEGINNG_13" localSheetId="3">'GMIC-NC_2022-Q3_SCDPT4'!$O$55</definedName>
    <definedName name="SCDPT4_401BEGINNG_14" localSheetId="3">'GMIC-NC_2022-Q3_SCDPT4'!$P$55</definedName>
    <definedName name="SCDPT4_401BEGINNG_15" localSheetId="3">'GMIC-NC_2022-Q3_SCDPT4'!$Q$55</definedName>
    <definedName name="SCDPT4_401BEGINNG_16" localSheetId="3">'GMIC-NC_2022-Q3_SCDPT4'!$R$55</definedName>
    <definedName name="SCDPT4_401BEGINNG_17" localSheetId="3">'GMIC-NC_2022-Q3_SCDPT4'!$S$55</definedName>
    <definedName name="SCDPT4_401BEGINNG_18" localSheetId="3">'GMIC-NC_2022-Q3_SCDPT4'!$T$55</definedName>
    <definedName name="SCDPT4_401BEGINNG_19" localSheetId="3">'GMIC-NC_2022-Q3_SCDPT4'!$U$55</definedName>
    <definedName name="SCDPT4_401BEGINNG_2" localSheetId="3">'GMIC-NC_2022-Q3_SCDPT4'!$D$55</definedName>
    <definedName name="SCDPT4_401BEGINNG_20" localSheetId="3">'GMIC-NC_2022-Q3_SCDPT4'!$V$55</definedName>
    <definedName name="SCDPT4_401BEGINNG_21" localSheetId="3">'GMIC-NC_2022-Q3_SCDPT4'!$W$55</definedName>
    <definedName name="SCDPT4_401BEGINNG_22.01" localSheetId="3">'GMIC-NC_2022-Q3_SCDPT4'!$X$55</definedName>
    <definedName name="SCDPT4_401BEGINNG_22.02" localSheetId="3">'GMIC-NC_2022-Q3_SCDPT4'!$Y$55</definedName>
    <definedName name="SCDPT4_401BEGINNG_22.03" localSheetId="3">'GMIC-NC_2022-Q3_SCDPT4'!$Z$55</definedName>
    <definedName name="SCDPT4_401BEGINNG_23" localSheetId="3">'GMIC-NC_2022-Q3_SCDPT4'!$AA$55</definedName>
    <definedName name="SCDPT4_401BEGINNG_24" localSheetId="3">'GMIC-NC_2022-Q3_SCDPT4'!$AB$55</definedName>
    <definedName name="SCDPT4_401BEGINNG_25" localSheetId="3">'GMIC-NC_2022-Q3_SCDPT4'!$AC$55</definedName>
    <definedName name="SCDPT4_401BEGINNG_26" localSheetId="3">'GMIC-NC_2022-Q3_SCDPT4'!$AD$55</definedName>
    <definedName name="SCDPT4_401BEGINNG_27" localSheetId="3">'GMIC-NC_2022-Q3_SCDPT4'!$AE$55</definedName>
    <definedName name="SCDPT4_401BEGINNG_28" localSheetId="3">'GMIC-NC_2022-Q3_SCDPT4'!$AF$55</definedName>
    <definedName name="SCDPT4_401BEGINNG_3" localSheetId="3">'GMIC-NC_2022-Q3_SCDPT4'!$E$55</definedName>
    <definedName name="SCDPT4_401BEGINNG_4" localSheetId="3">'GMIC-NC_2022-Q3_SCDPT4'!$F$55</definedName>
    <definedName name="SCDPT4_401BEGINNG_5" localSheetId="3">'GMIC-NC_2022-Q3_SCDPT4'!$G$55</definedName>
    <definedName name="SCDPT4_401BEGINNG_6" localSheetId="3">'GMIC-NC_2022-Q3_SCDPT4'!$H$55</definedName>
    <definedName name="SCDPT4_401BEGINNG_7" localSheetId="3">'GMIC-NC_2022-Q3_SCDPT4'!$I$55</definedName>
    <definedName name="SCDPT4_401BEGINNG_8" localSheetId="3">'GMIC-NC_2022-Q3_SCDPT4'!$J$55</definedName>
    <definedName name="SCDPT4_401BEGINNG_9" localSheetId="3">'GMIC-NC_2022-Q3_SCDPT4'!$K$55</definedName>
    <definedName name="SCDPT4_401ENDINGG_10" localSheetId="3">'GMIC-NC_2022-Q3_SCDPT4'!$L$57</definedName>
    <definedName name="SCDPT4_401ENDINGG_11" localSheetId="3">'GMIC-NC_2022-Q3_SCDPT4'!$M$57</definedName>
    <definedName name="SCDPT4_401ENDINGG_12" localSheetId="3">'GMIC-NC_2022-Q3_SCDPT4'!$N$57</definedName>
    <definedName name="SCDPT4_401ENDINGG_13" localSheetId="3">'GMIC-NC_2022-Q3_SCDPT4'!$O$57</definedName>
    <definedName name="SCDPT4_401ENDINGG_14" localSheetId="3">'GMIC-NC_2022-Q3_SCDPT4'!$P$57</definedName>
    <definedName name="SCDPT4_401ENDINGG_15" localSheetId="3">'GMIC-NC_2022-Q3_SCDPT4'!$Q$57</definedName>
    <definedName name="SCDPT4_401ENDINGG_16" localSheetId="3">'GMIC-NC_2022-Q3_SCDPT4'!$R$57</definedName>
    <definedName name="SCDPT4_401ENDINGG_17" localSheetId="3">'GMIC-NC_2022-Q3_SCDPT4'!$S$57</definedName>
    <definedName name="SCDPT4_401ENDINGG_18" localSheetId="3">'GMIC-NC_2022-Q3_SCDPT4'!$T$57</definedName>
    <definedName name="SCDPT4_401ENDINGG_19" localSheetId="3">'GMIC-NC_2022-Q3_SCDPT4'!$U$57</definedName>
    <definedName name="SCDPT4_401ENDINGG_2" localSheetId="3">'GMIC-NC_2022-Q3_SCDPT4'!$D$57</definedName>
    <definedName name="SCDPT4_401ENDINGG_20" localSheetId="3">'GMIC-NC_2022-Q3_SCDPT4'!$V$57</definedName>
    <definedName name="SCDPT4_401ENDINGG_21" localSheetId="3">'GMIC-NC_2022-Q3_SCDPT4'!$W$57</definedName>
    <definedName name="SCDPT4_401ENDINGG_22.01" localSheetId="3">'GMIC-NC_2022-Q3_SCDPT4'!$X$57</definedName>
    <definedName name="SCDPT4_401ENDINGG_22.02" localSheetId="3">'GMIC-NC_2022-Q3_SCDPT4'!$Y$57</definedName>
    <definedName name="SCDPT4_401ENDINGG_22.03" localSheetId="3">'GMIC-NC_2022-Q3_SCDPT4'!$Z$57</definedName>
    <definedName name="SCDPT4_401ENDINGG_23" localSheetId="3">'GMIC-NC_2022-Q3_SCDPT4'!$AA$57</definedName>
    <definedName name="SCDPT4_401ENDINGG_24" localSheetId="3">'GMIC-NC_2022-Q3_SCDPT4'!$AB$57</definedName>
    <definedName name="SCDPT4_401ENDINGG_25" localSheetId="3">'GMIC-NC_2022-Q3_SCDPT4'!$AC$57</definedName>
    <definedName name="SCDPT4_401ENDINGG_26" localSheetId="3">'GMIC-NC_2022-Q3_SCDPT4'!$AD$57</definedName>
    <definedName name="SCDPT4_401ENDINGG_27" localSheetId="3">'GMIC-NC_2022-Q3_SCDPT4'!$AE$57</definedName>
    <definedName name="SCDPT4_401ENDINGG_28" localSheetId="3">'GMIC-NC_2022-Q3_SCDPT4'!$AF$57</definedName>
    <definedName name="SCDPT4_401ENDINGG_3" localSheetId="3">'GMIC-NC_2022-Q3_SCDPT4'!$E$57</definedName>
    <definedName name="SCDPT4_401ENDINGG_4" localSheetId="3">'GMIC-NC_2022-Q3_SCDPT4'!$F$57</definedName>
    <definedName name="SCDPT4_401ENDINGG_5" localSheetId="3">'GMIC-NC_2022-Q3_SCDPT4'!$G$57</definedName>
    <definedName name="SCDPT4_401ENDINGG_6" localSheetId="3">'GMIC-NC_2022-Q3_SCDPT4'!$H$57</definedName>
    <definedName name="SCDPT4_401ENDINGG_7" localSheetId="3">'GMIC-NC_2022-Q3_SCDPT4'!$I$57</definedName>
    <definedName name="SCDPT4_401ENDINGG_8" localSheetId="3">'GMIC-NC_2022-Q3_SCDPT4'!$J$57</definedName>
    <definedName name="SCDPT4_401ENDINGG_9" localSheetId="3">'GMIC-NC_2022-Q3_SCDPT4'!$K$57</definedName>
    <definedName name="SCDPT4_4020000000_Range" localSheetId="3">'GMIC-NC_2022-Q3_SCDPT4'!$B$59:$AF$61</definedName>
    <definedName name="SCDPT4_4029999999_10" localSheetId="3">'GMIC-NC_2022-Q3_SCDPT4'!$L$62</definedName>
    <definedName name="SCDPT4_4029999999_11" localSheetId="3">'GMIC-NC_2022-Q3_SCDPT4'!$M$62</definedName>
    <definedName name="SCDPT4_4029999999_12" localSheetId="3">'GMIC-NC_2022-Q3_SCDPT4'!$N$62</definedName>
    <definedName name="SCDPT4_4029999999_13" localSheetId="3">'GMIC-NC_2022-Q3_SCDPT4'!$O$62</definedName>
    <definedName name="SCDPT4_4029999999_14" localSheetId="3">'GMIC-NC_2022-Q3_SCDPT4'!$P$62</definedName>
    <definedName name="SCDPT4_4029999999_15" localSheetId="3">'GMIC-NC_2022-Q3_SCDPT4'!$Q$62</definedName>
    <definedName name="SCDPT4_4029999999_16" localSheetId="3">'GMIC-NC_2022-Q3_SCDPT4'!$R$62</definedName>
    <definedName name="SCDPT4_4029999999_17" localSheetId="3">'GMIC-NC_2022-Q3_SCDPT4'!$S$62</definedName>
    <definedName name="SCDPT4_4029999999_18" localSheetId="3">'GMIC-NC_2022-Q3_SCDPT4'!$T$62</definedName>
    <definedName name="SCDPT4_4029999999_19" localSheetId="3">'GMIC-NC_2022-Q3_SCDPT4'!$U$62</definedName>
    <definedName name="SCDPT4_4029999999_20" localSheetId="3">'GMIC-NC_2022-Q3_SCDPT4'!$V$62</definedName>
    <definedName name="SCDPT4_4029999999_7" localSheetId="3">'GMIC-NC_2022-Q3_SCDPT4'!$I$62</definedName>
    <definedName name="SCDPT4_4029999999_9" localSheetId="3">'GMIC-NC_2022-Q3_SCDPT4'!$K$62</definedName>
    <definedName name="SCDPT4_402BEGINNG_1" localSheetId="3">'GMIC-NC_2022-Q3_SCDPT4'!$C$59</definedName>
    <definedName name="SCDPT4_402BEGINNG_10" localSheetId="3">'GMIC-NC_2022-Q3_SCDPT4'!$L$59</definedName>
    <definedName name="SCDPT4_402BEGINNG_11" localSheetId="3">'GMIC-NC_2022-Q3_SCDPT4'!$M$59</definedName>
    <definedName name="SCDPT4_402BEGINNG_12" localSheetId="3">'GMIC-NC_2022-Q3_SCDPT4'!$N$59</definedName>
    <definedName name="SCDPT4_402BEGINNG_13" localSheetId="3">'GMIC-NC_2022-Q3_SCDPT4'!$O$59</definedName>
    <definedName name="SCDPT4_402BEGINNG_14" localSheetId="3">'GMIC-NC_2022-Q3_SCDPT4'!$P$59</definedName>
    <definedName name="SCDPT4_402BEGINNG_15" localSheetId="3">'GMIC-NC_2022-Q3_SCDPT4'!$Q$59</definedName>
    <definedName name="SCDPT4_402BEGINNG_16" localSheetId="3">'GMIC-NC_2022-Q3_SCDPT4'!$R$59</definedName>
    <definedName name="SCDPT4_402BEGINNG_17" localSheetId="3">'GMIC-NC_2022-Q3_SCDPT4'!$S$59</definedName>
    <definedName name="SCDPT4_402BEGINNG_18" localSheetId="3">'GMIC-NC_2022-Q3_SCDPT4'!$T$59</definedName>
    <definedName name="SCDPT4_402BEGINNG_19" localSheetId="3">'GMIC-NC_2022-Q3_SCDPT4'!$U$59</definedName>
    <definedName name="SCDPT4_402BEGINNG_2" localSheetId="3">'GMIC-NC_2022-Q3_SCDPT4'!$D$59</definedName>
    <definedName name="SCDPT4_402BEGINNG_20" localSheetId="3">'GMIC-NC_2022-Q3_SCDPT4'!$V$59</definedName>
    <definedName name="SCDPT4_402BEGINNG_21" localSheetId="3">'GMIC-NC_2022-Q3_SCDPT4'!$W$59</definedName>
    <definedName name="SCDPT4_402BEGINNG_22.01" localSheetId="3">'GMIC-NC_2022-Q3_SCDPT4'!$X$59</definedName>
    <definedName name="SCDPT4_402BEGINNG_22.02" localSheetId="3">'GMIC-NC_2022-Q3_SCDPT4'!$Y$59</definedName>
    <definedName name="SCDPT4_402BEGINNG_22.03" localSheetId="3">'GMIC-NC_2022-Q3_SCDPT4'!$Z$59</definedName>
    <definedName name="SCDPT4_402BEGINNG_23" localSheetId="3">'GMIC-NC_2022-Q3_SCDPT4'!$AA$59</definedName>
    <definedName name="SCDPT4_402BEGINNG_24" localSheetId="3">'GMIC-NC_2022-Q3_SCDPT4'!$AB$59</definedName>
    <definedName name="SCDPT4_402BEGINNG_25" localSheetId="3">'GMIC-NC_2022-Q3_SCDPT4'!$AC$59</definedName>
    <definedName name="SCDPT4_402BEGINNG_26" localSheetId="3">'GMIC-NC_2022-Q3_SCDPT4'!$AD$59</definedName>
    <definedName name="SCDPT4_402BEGINNG_27" localSheetId="3">'GMIC-NC_2022-Q3_SCDPT4'!$AE$59</definedName>
    <definedName name="SCDPT4_402BEGINNG_28" localSheetId="3">'GMIC-NC_2022-Q3_SCDPT4'!$AF$59</definedName>
    <definedName name="SCDPT4_402BEGINNG_3" localSheetId="3">'GMIC-NC_2022-Q3_SCDPT4'!$E$59</definedName>
    <definedName name="SCDPT4_402BEGINNG_4" localSheetId="3">'GMIC-NC_2022-Q3_SCDPT4'!$F$59</definedName>
    <definedName name="SCDPT4_402BEGINNG_5" localSheetId="3">'GMIC-NC_2022-Q3_SCDPT4'!$G$59</definedName>
    <definedName name="SCDPT4_402BEGINNG_6" localSheetId="3">'GMIC-NC_2022-Q3_SCDPT4'!$H$59</definedName>
    <definedName name="SCDPT4_402BEGINNG_7" localSheetId="3">'GMIC-NC_2022-Q3_SCDPT4'!$I$59</definedName>
    <definedName name="SCDPT4_402BEGINNG_8" localSheetId="3">'GMIC-NC_2022-Q3_SCDPT4'!$J$59</definedName>
    <definedName name="SCDPT4_402BEGINNG_9" localSheetId="3">'GMIC-NC_2022-Q3_SCDPT4'!$K$59</definedName>
    <definedName name="SCDPT4_402ENDINGG_10" localSheetId="3">'GMIC-NC_2022-Q3_SCDPT4'!$L$61</definedName>
    <definedName name="SCDPT4_402ENDINGG_11" localSheetId="3">'GMIC-NC_2022-Q3_SCDPT4'!$M$61</definedName>
    <definedName name="SCDPT4_402ENDINGG_12" localSheetId="3">'GMIC-NC_2022-Q3_SCDPT4'!$N$61</definedName>
    <definedName name="SCDPT4_402ENDINGG_13" localSheetId="3">'GMIC-NC_2022-Q3_SCDPT4'!$O$61</definedName>
    <definedName name="SCDPT4_402ENDINGG_14" localSheetId="3">'GMIC-NC_2022-Q3_SCDPT4'!$P$61</definedName>
    <definedName name="SCDPT4_402ENDINGG_15" localSheetId="3">'GMIC-NC_2022-Q3_SCDPT4'!$Q$61</definedName>
    <definedName name="SCDPT4_402ENDINGG_16" localSheetId="3">'GMIC-NC_2022-Q3_SCDPT4'!$R$61</definedName>
    <definedName name="SCDPT4_402ENDINGG_17" localSheetId="3">'GMIC-NC_2022-Q3_SCDPT4'!$S$61</definedName>
    <definedName name="SCDPT4_402ENDINGG_18" localSheetId="3">'GMIC-NC_2022-Q3_SCDPT4'!$T$61</definedName>
    <definedName name="SCDPT4_402ENDINGG_19" localSheetId="3">'GMIC-NC_2022-Q3_SCDPT4'!$U$61</definedName>
    <definedName name="SCDPT4_402ENDINGG_2" localSheetId="3">'GMIC-NC_2022-Q3_SCDPT4'!$D$61</definedName>
    <definedName name="SCDPT4_402ENDINGG_20" localSheetId="3">'GMIC-NC_2022-Q3_SCDPT4'!$V$61</definedName>
    <definedName name="SCDPT4_402ENDINGG_21" localSheetId="3">'GMIC-NC_2022-Q3_SCDPT4'!$W$61</definedName>
    <definedName name="SCDPT4_402ENDINGG_22.01" localSheetId="3">'GMIC-NC_2022-Q3_SCDPT4'!$X$61</definedName>
    <definedName name="SCDPT4_402ENDINGG_22.02" localSheetId="3">'GMIC-NC_2022-Q3_SCDPT4'!$Y$61</definedName>
    <definedName name="SCDPT4_402ENDINGG_22.03" localSheetId="3">'GMIC-NC_2022-Q3_SCDPT4'!$Z$61</definedName>
    <definedName name="SCDPT4_402ENDINGG_23" localSheetId="3">'GMIC-NC_2022-Q3_SCDPT4'!$AA$61</definedName>
    <definedName name="SCDPT4_402ENDINGG_24" localSheetId="3">'GMIC-NC_2022-Q3_SCDPT4'!$AB$61</definedName>
    <definedName name="SCDPT4_402ENDINGG_25" localSheetId="3">'GMIC-NC_2022-Q3_SCDPT4'!$AC$61</definedName>
    <definedName name="SCDPT4_402ENDINGG_26" localSheetId="3">'GMIC-NC_2022-Q3_SCDPT4'!$AD$61</definedName>
    <definedName name="SCDPT4_402ENDINGG_27" localSheetId="3">'GMIC-NC_2022-Q3_SCDPT4'!$AE$61</definedName>
    <definedName name="SCDPT4_402ENDINGG_28" localSheetId="3">'GMIC-NC_2022-Q3_SCDPT4'!$AF$61</definedName>
    <definedName name="SCDPT4_402ENDINGG_3" localSheetId="3">'GMIC-NC_2022-Q3_SCDPT4'!$E$61</definedName>
    <definedName name="SCDPT4_402ENDINGG_4" localSheetId="3">'GMIC-NC_2022-Q3_SCDPT4'!$F$61</definedName>
    <definedName name="SCDPT4_402ENDINGG_5" localSheetId="3">'GMIC-NC_2022-Q3_SCDPT4'!$G$61</definedName>
    <definedName name="SCDPT4_402ENDINGG_6" localSheetId="3">'GMIC-NC_2022-Q3_SCDPT4'!$H$61</definedName>
    <definedName name="SCDPT4_402ENDINGG_7" localSheetId="3">'GMIC-NC_2022-Q3_SCDPT4'!$I$61</definedName>
    <definedName name="SCDPT4_402ENDINGG_8" localSheetId="3">'GMIC-NC_2022-Q3_SCDPT4'!$J$61</definedName>
    <definedName name="SCDPT4_402ENDINGG_9" localSheetId="3">'GMIC-NC_2022-Q3_SCDPT4'!$K$61</definedName>
    <definedName name="SCDPT4_4310000000_Range" localSheetId="3">'GMIC-NC_2022-Q3_SCDPT4'!$B$63:$AF$65</definedName>
    <definedName name="SCDPT4_4319999999_10" localSheetId="3">'GMIC-NC_2022-Q3_SCDPT4'!$L$66</definedName>
    <definedName name="SCDPT4_4319999999_11" localSheetId="3">'GMIC-NC_2022-Q3_SCDPT4'!$M$66</definedName>
    <definedName name="SCDPT4_4319999999_12" localSheetId="3">'GMIC-NC_2022-Q3_SCDPT4'!$N$66</definedName>
    <definedName name="SCDPT4_4319999999_13" localSheetId="3">'GMIC-NC_2022-Q3_SCDPT4'!$O$66</definedName>
    <definedName name="SCDPT4_4319999999_14" localSheetId="3">'GMIC-NC_2022-Q3_SCDPT4'!$P$66</definedName>
    <definedName name="SCDPT4_4319999999_15" localSheetId="3">'GMIC-NC_2022-Q3_SCDPT4'!$Q$66</definedName>
    <definedName name="SCDPT4_4319999999_16" localSheetId="3">'GMIC-NC_2022-Q3_SCDPT4'!$R$66</definedName>
    <definedName name="SCDPT4_4319999999_17" localSheetId="3">'GMIC-NC_2022-Q3_SCDPT4'!$S$66</definedName>
    <definedName name="SCDPT4_4319999999_18" localSheetId="3">'GMIC-NC_2022-Q3_SCDPT4'!$T$66</definedName>
    <definedName name="SCDPT4_4319999999_19" localSheetId="3">'GMIC-NC_2022-Q3_SCDPT4'!$U$66</definedName>
    <definedName name="SCDPT4_4319999999_20" localSheetId="3">'GMIC-NC_2022-Q3_SCDPT4'!$V$66</definedName>
    <definedName name="SCDPT4_4319999999_7" localSheetId="3">'GMIC-NC_2022-Q3_SCDPT4'!$I$66</definedName>
    <definedName name="SCDPT4_4319999999_9" localSheetId="3">'GMIC-NC_2022-Q3_SCDPT4'!$K$66</definedName>
    <definedName name="SCDPT4_431BEGINNG_1" localSheetId="3">'GMIC-NC_2022-Q3_SCDPT4'!$C$63</definedName>
    <definedName name="SCDPT4_431BEGINNG_10" localSheetId="3">'GMIC-NC_2022-Q3_SCDPT4'!$L$63</definedName>
    <definedName name="SCDPT4_431BEGINNG_11" localSheetId="3">'GMIC-NC_2022-Q3_SCDPT4'!$M$63</definedName>
    <definedName name="SCDPT4_431BEGINNG_12" localSheetId="3">'GMIC-NC_2022-Q3_SCDPT4'!$N$63</definedName>
    <definedName name="SCDPT4_431BEGINNG_13" localSheetId="3">'GMIC-NC_2022-Q3_SCDPT4'!$O$63</definedName>
    <definedName name="SCDPT4_431BEGINNG_14" localSheetId="3">'GMIC-NC_2022-Q3_SCDPT4'!$P$63</definedName>
    <definedName name="SCDPT4_431BEGINNG_15" localSheetId="3">'GMIC-NC_2022-Q3_SCDPT4'!$Q$63</definedName>
    <definedName name="SCDPT4_431BEGINNG_16" localSheetId="3">'GMIC-NC_2022-Q3_SCDPT4'!$R$63</definedName>
    <definedName name="SCDPT4_431BEGINNG_17" localSheetId="3">'GMIC-NC_2022-Q3_SCDPT4'!$S$63</definedName>
    <definedName name="SCDPT4_431BEGINNG_18" localSheetId="3">'GMIC-NC_2022-Q3_SCDPT4'!$T$63</definedName>
    <definedName name="SCDPT4_431BEGINNG_19" localSheetId="3">'GMIC-NC_2022-Q3_SCDPT4'!$U$63</definedName>
    <definedName name="SCDPT4_431BEGINNG_2" localSheetId="3">'GMIC-NC_2022-Q3_SCDPT4'!$D$63</definedName>
    <definedName name="SCDPT4_431BEGINNG_20" localSheetId="3">'GMIC-NC_2022-Q3_SCDPT4'!$V$63</definedName>
    <definedName name="SCDPT4_431BEGINNG_21" localSheetId="3">'GMIC-NC_2022-Q3_SCDPT4'!$W$63</definedName>
    <definedName name="SCDPT4_431BEGINNG_22.01" localSheetId="3">'GMIC-NC_2022-Q3_SCDPT4'!$X$63</definedName>
    <definedName name="SCDPT4_431BEGINNG_22.02" localSheetId="3">'GMIC-NC_2022-Q3_SCDPT4'!$Y$63</definedName>
    <definedName name="SCDPT4_431BEGINNG_22.03" localSheetId="3">'GMIC-NC_2022-Q3_SCDPT4'!$Z$63</definedName>
    <definedName name="SCDPT4_431BEGINNG_23" localSheetId="3">'GMIC-NC_2022-Q3_SCDPT4'!$AA$63</definedName>
    <definedName name="SCDPT4_431BEGINNG_24" localSheetId="3">'GMIC-NC_2022-Q3_SCDPT4'!$AB$63</definedName>
    <definedName name="SCDPT4_431BEGINNG_25" localSheetId="3">'GMIC-NC_2022-Q3_SCDPT4'!$AC$63</definedName>
    <definedName name="SCDPT4_431BEGINNG_26" localSheetId="3">'GMIC-NC_2022-Q3_SCDPT4'!$AD$63</definedName>
    <definedName name="SCDPT4_431BEGINNG_27" localSheetId="3">'GMIC-NC_2022-Q3_SCDPT4'!$AE$63</definedName>
    <definedName name="SCDPT4_431BEGINNG_28" localSheetId="3">'GMIC-NC_2022-Q3_SCDPT4'!$AF$63</definedName>
    <definedName name="SCDPT4_431BEGINNG_3" localSheetId="3">'GMIC-NC_2022-Q3_SCDPT4'!$E$63</definedName>
    <definedName name="SCDPT4_431BEGINNG_4" localSheetId="3">'GMIC-NC_2022-Q3_SCDPT4'!$F$63</definedName>
    <definedName name="SCDPT4_431BEGINNG_5" localSheetId="3">'GMIC-NC_2022-Q3_SCDPT4'!$G$63</definedName>
    <definedName name="SCDPT4_431BEGINNG_6" localSheetId="3">'GMIC-NC_2022-Q3_SCDPT4'!$H$63</definedName>
    <definedName name="SCDPT4_431BEGINNG_7" localSheetId="3">'GMIC-NC_2022-Q3_SCDPT4'!$I$63</definedName>
    <definedName name="SCDPT4_431BEGINNG_8" localSheetId="3">'GMIC-NC_2022-Q3_SCDPT4'!$J$63</definedName>
    <definedName name="SCDPT4_431BEGINNG_9" localSheetId="3">'GMIC-NC_2022-Q3_SCDPT4'!$K$63</definedName>
    <definedName name="SCDPT4_431ENDINGG_10" localSheetId="3">'GMIC-NC_2022-Q3_SCDPT4'!$L$65</definedName>
    <definedName name="SCDPT4_431ENDINGG_11" localSheetId="3">'GMIC-NC_2022-Q3_SCDPT4'!$M$65</definedName>
    <definedName name="SCDPT4_431ENDINGG_12" localSheetId="3">'GMIC-NC_2022-Q3_SCDPT4'!$N$65</definedName>
    <definedName name="SCDPT4_431ENDINGG_13" localSheetId="3">'GMIC-NC_2022-Q3_SCDPT4'!$O$65</definedName>
    <definedName name="SCDPT4_431ENDINGG_14" localSheetId="3">'GMIC-NC_2022-Q3_SCDPT4'!$P$65</definedName>
    <definedName name="SCDPT4_431ENDINGG_15" localSheetId="3">'GMIC-NC_2022-Q3_SCDPT4'!$Q$65</definedName>
    <definedName name="SCDPT4_431ENDINGG_16" localSheetId="3">'GMIC-NC_2022-Q3_SCDPT4'!$R$65</definedName>
    <definedName name="SCDPT4_431ENDINGG_17" localSheetId="3">'GMIC-NC_2022-Q3_SCDPT4'!$S$65</definedName>
    <definedName name="SCDPT4_431ENDINGG_18" localSheetId="3">'GMIC-NC_2022-Q3_SCDPT4'!$T$65</definedName>
    <definedName name="SCDPT4_431ENDINGG_19" localSheetId="3">'GMIC-NC_2022-Q3_SCDPT4'!$U$65</definedName>
    <definedName name="SCDPT4_431ENDINGG_2" localSheetId="3">'GMIC-NC_2022-Q3_SCDPT4'!$D$65</definedName>
    <definedName name="SCDPT4_431ENDINGG_20" localSheetId="3">'GMIC-NC_2022-Q3_SCDPT4'!$V$65</definedName>
    <definedName name="SCDPT4_431ENDINGG_21" localSheetId="3">'GMIC-NC_2022-Q3_SCDPT4'!$W$65</definedName>
    <definedName name="SCDPT4_431ENDINGG_22.01" localSheetId="3">'GMIC-NC_2022-Q3_SCDPT4'!$X$65</definedName>
    <definedName name="SCDPT4_431ENDINGG_22.02" localSheetId="3">'GMIC-NC_2022-Q3_SCDPT4'!$Y$65</definedName>
    <definedName name="SCDPT4_431ENDINGG_22.03" localSheetId="3">'GMIC-NC_2022-Q3_SCDPT4'!$Z$65</definedName>
    <definedName name="SCDPT4_431ENDINGG_23" localSheetId="3">'GMIC-NC_2022-Q3_SCDPT4'!$AA$65</definedName>
    <definedName name="SCDPT4_431ENDINGG_24" localSheetId="3">'GMIC-NC_2022-Q3_SCDPT4'!$AB$65</definedName>
    <definedName name="SCDPT4_431ENDINGG_25" localSheetId="3">'GMIC-NC_2022-Q3_SCDPT4'!$AC$65</definedName>
    <definedName name="SCDPT4_431ENDINGG_26" localSheetId="3">'GMIC-NC_2022-Q3_SCDPT4'!$AD$65</definedName>
    <definedName name="SCDPT4_431ENDINGG_27" localSheetId="3">'GMIC-NC_2022-Q3_SCDPT4'!$AE$65</definedName>
    <definedName name="SCDPT4_431ENDINGG_28" localSheetId="3">'GMIC-NC_2022-Q3_SCDPT4'!$AF$65</definedName>
    <definedName name="SCDPT4_431ENDINGG_3" localSheetId="3">'GMIC-NC_2022-Q3_SCDPT4'!$E$65</definedName>
    <definedName name="SCDPT4_431ENDINGG_4" localSheetId="3">'GMIC-NC_2022-Q3_SCDPT4'!$F$65</definedName>
    <definedName name="SCDPT4_431ENDINGG_5" localSheetId="3">'GMIC-NC_2022-Q3_SCDPT4'!$G$65</definedName>
    <definedName name="SCDPT4_431ENDINGG_6" localSheetId="3">'GMIC-NC_2022-Q3_SCDPT4'!$H$65</definedName>
    <definedName name="SCDPT4_431ENDINGG_7" localSheetId="3">'GMIC-NC_2022-Q3_SCDPT4'!$I$65</definedName>
    <definedName name="SCDPT4_431ENDINGG_8" localSheetId="3">'GMIC-NC_2022-Q3_SCDPT4'!$J$65</definedName>
    <definedName name="SCDPT4_431ENDINGG_9" localSheetId="3">'GMIC-NC_2022-Q3_SCDPT4'!$K$65</definedName>
    <definedName name="SCDPT4_4320000000_Range" localSheetId="3">'GMIC-NC_2022-Q3_SCDPT4'!$B$67:$AF$69</definedName>
    <definedName name="SCDPT4_4329999999_10" localSheetId="3">'GMIC-NC_2022-Q3_SCDPT4'!$L$70</definedName>
    <definedName name="SCDPT4_4329999999_11" localSheetId="3">'GMIC-NC_2022-Q3_SCDPT4'!$M$70</definedName>
    <definedName name="SCDPT4_4329999999_12" localSheetId="3">'GMIC-NC_2022-Q3_SCDPT4'!$N$70</definedName>
    <definedName name="SCDPT4_4329999999_13" localSheetId="3">'GMIC-NC_2022-Q3_SCDPT4'!$O$70</definedName>
    <definedName name="SCDPT4_4329999999_14" localSheetId="3">'GMIC-NC_2022-Q3_SCDPT4'!$P$70</definedName>
    <definedName name="SCDPT4_4329999999_15" localSheetId="3">'GMIC-NC_2022-Q3_SCDPT4'!$Q$70</definedName>
    <definedName name="SCDPT4_4329999999_16" localSheetId="3">'GMIC-NC_2022-Q3_SCDPT4'!$R$70</definedName>
    <definedName name="SCDPT4_4329999999_17" localSheetId="3">'GMIC-NC_2022-Q3_SCDPT4'!$S$70</definedName>
    <definedName name="SCDPT4_4329999999_18" localSheetId="3">'GMIC-NC_2022-Q3_SCDPT4'!$T$70</definedName>
    <definedName name="SCDPT4_4329999999_19" localSheetId="3">'GMIC-NC_2022-Q3_SCDPT4'!$U$70</definedName>
    <definedName name="SCDPT4_4329999999_20" localSheetId="3">'GMIC-NC_2022-Q3_SCDPT4'!$V$70</definedName>
    <definedName name="SCDPT4_4329999999_7" localSheetId="3">'GMIC-NC_2022-Q3_SCDPT4'!$I$70</definedName>
    <definedName name="SCDPT4_4329999999_9" localSheetId="3">'GMIC-NC_2022-Q3_SCDPT4'!$K$70</definedName>
    <definedName name="SCDPT4_432BEGINNG_1" localSheetId="3">'GMIC-NC_2022-Q3_SCDPT4'!$C$67</definedName>
    <definedName name="SCDPT4_432BEGINNG_10" localSheetId="3">'GMIC-NC_2022-Q3_SCDPT4'!$L$67</definedName>
    <definedName name="SCDPT4_432BEGINNG_11" localSheetId="3">'GMIC-NC_2022-Q3_SCDPT4'!$M$67</definedName>
    <definedName name="SCDPT4_432BEGINNG_12" localSheetId="3">'GMIC-NC_2022-Q3_SCDPT4'!$N$67</definedName>
    <definedName name="SCDPT4_432BEGINNG_13" localSheetId="3">'GMIC-NC_2022-Q3_SCDPT4'!$O$67</definedName>
    <definedName name="SCDPT4_432BEGINNG_14" localSheetId="3">'GMIC-NC_2022-Q3_SCDPT4'!$P$67</definedName>
    <definedName name="SCDPT4_432BEGINNG_15" localSheetId="3">'GMIC-NC_2022-Q3_SCDPT4'!$Q$67</definedName>
    <definedName name="SCDPT4_432BEGINNG_16" localSheetId="3">'GMIC-NC_2022-Q3_SCDPT4'!$R$67</definedName>
    <definedName name="SCDPT4_432BEGINNG_17" localSheetId="3">'GMIC-NC_2022-Q3_SCDPT4'!$S$67</definedName>
    <definedName name="SCDPT4_432BEGINNG_18" localSheetId="3">'GMIC-NC_2022-Q3_SCDPT4'!$T$67</definedName>
    <definedName name="SCDPT4_432BEGINNG_19" localSheetId="3">'GMIC-NC_2022-Q3_SCDPT4'!$U$67</definedName>
    <definedName name="SCDPT4_432BEGINNG_2" localSheetId="3">'GMIC-NC_2022-Q3_SCDPT4'!$D$67</definedName>
    <definedName name="SCDPT4_432BEGINNG_20" localSheetId="3">'GMIC-NC_2022-Q3_SCDPT4'!$V$67</definedName>
    <definedName name="SCDPT4_432BEGINNG_21" localSheetId="3">'GMIC-NC_2022-Q3_SCDPT4'!$W$67</definedName>
    <definedName name="SCDPT4_432BEGINNG_22.01" localSheetId="3">'GMIC-NC_2022-Q3_SCDPT4'!$X$67</definedName>
    <definedName name="SCDPT4_432BEGINNG_22.02" localSheetId="3">'GMIC-NC_2022-Q3_SCDPT4'!$Y$67</definedName>
    <definedName name="SCDPT4_432BEGINNG_22.03" localSheetId="3">'GMIC-NC_2022-Q3_SCDPT4'!$Z$67</definedName>
    <definedName name="SCDPT4_432BEGINNG_23" localSheetId="3">'GMIC-NC_2022-Q3_SCDPT4'!$AA$67</definedName>
    <definedName name="SCDPT4_432BEGINNG_24" localSheetId="3">'GMIC-NC_2022-Q3_SCDPT4'!$AB$67</definedName>
    <definedName name="SCDPT4_432BEGINNG_25" localSheetId="3">'GMIC-NC_2022-Q3_SCDPT4'!$AC$67</definedName>
    <definedName name="SCDPT4_432BEGINNG_26" localSheetId="3">'GMIC-NC_2022-Q3_SCDPT4'!$AD$67</definedName>
    <definedName name="SCDPT4_432BEGINNG_27" localSheetId="3">'GMIC-NC_2022-Q3_SCDPT4'!$AE$67</definedName>
    <definedName name="SCDPT4_432BEGINNG_28" localSheetId="3">'GMIC-NC_2022-Q3_SCDPT4'!$AF$67</definedName>
    <definedName name="SCDPT4_432BEGINNG_3" localSheetId="3">'GMIC-NC_2022-Q3_SCDPT4'!$E$67</definedName>
    <definedName name="SCDPT4_432BEGINNG_4" localSheetId="3">'GMIC-NC_2022-Q3_SCDPT4'!$F$67</definedName>
    <definedName name="SCDPT4_432BEGINNG_5" localSheetId="3">'GMIC-NC_2022-Q3_SCDPT4'!$G$67</definedName>
    <definedName name="SCDPT4_432BEGINNG_6" localSheetId="3">'GMIC-NC_2022-Q3_SCDPT4'!$H$67</definedName>
    <definedName name="SCDPT4_432BEGINNG_7" localSheetId="3">'GMIC-NC_2022-Q3_SCDPT4'!$I$67</definedName>
    <definedName name="SCDPT4_432BEGINNG_8" localSheetId="3">'GMIC-NC_2022-Q3_SCDPT4'!$J$67</definedName>
    <definedName name="SCDPT4_432BEGINNG_9" localSheetId="3">'GMIC-NC_2022-Q3_SCDPT4'!$K$67</definedName>
    <definedName name="SCDPT4_432ENDINGG_10" localSheetId="3">'GMIC-NC_2022-Q3_SCDPT4'!$L$69</definedName>
    <definedName name="SCDPT4_432ENDINGG_11" localSheetId="3">'GMIC-NC_2022-Q3_SCDPT4'!$M$69</definedName>
    <definedName name="SCDPT4_432ENDINGG_12" localSheetId="3">'GMIC-NC_2022-Q3_SCDPT4'!$N$69</definedName>
    <definedName name="SCDPT4_432ENDINGG_13" localSheetId="3">'GMIC-NC_2022-Q3_SCDPT4'!$O$69</definedName>
    <definedName name="SCDPT4_432ENDINGG_14" localSheetId="3">'GMIC-NC_2022-Q3_SCDPT4'!$P$69</definedName>
    <definedName name="SCDPT4_432ENDINGG_15" localSheetId="3">'GMIC-NC_2022-Q3_SCDPT4'!$Q$69</definedName>
    <definedName name="SCDPT4_432ENDINGG_16" localSheetId="3">'GMIC-NC_2022-Q3_SCDPT4'!$R$69</definedName>
    <definedName name="SCDPT4_432ENDINGG_17" localSheetId="3">'GMIC-NC_2022-Q3_SCDPT4'!$S$69</definedName>
    <definedName name="SCDPT4_432ENDINGG_18" localSheetId="3">'GMIC-NC_2022-Q3_SCDPT4'!$T$69</definedName>
    <definedName name="SCDPT4_432ENDINGG_19" localSheetId="3">'GMIC-NC_2022-Q3_SCDPT4'!$U$69</definedName>
    <definedName name="SCDPT4_432ENDINGG_2" localSheetId="3">'GMIC-NC_2022-Q3_SCDPT4'!$D$69</definedName>
    <definedName name="SCDPT4_432ENDINGG_20" localSheetId="3">'GMIC-NC_2022-Q3_SCDPT4'!$V$69</definedName>
    <definedName name="SCDPT4_432ENDINGG_21" localSheetId="3">'GMIC-NC_2022-Q3_SCDPT4'!$W$69</definedName>
    <definedName name="SCDPT4_432ENDINGG_22.01" localSheetId="3">'GMIC-NC_2022-Q3_SCDPT4'!$X$69</definedName>
    <definedName name="SCDPT4_432ENDINGG_22.02" localSheetId="3">'GMIC-NC_2022-Q3_SCDPT4'!$Y$69</definedName>
    <definedName name="SCDPT4_432ENDINGG_22.03" localSheetId="3">'GMIC-NC_2022-Q3_SCDPT4'!$Z$69</definedName>
    <definedName name="SCDPT4_432ENDINGG_23" localSheetId="3">'GMIC-NC_2022-Q3_SCDPT4'!$AA$69</definedName>
    <definedName name="SCDPT4_432ENDINGG_24" localSheetId="3">'GMIC-NC_2022-Q3_SCDPT4'!$AB$69</definedName>
    <definedName name="SCDPT4_432ENDINGG_25" localSheetId="3">'GMIC-NC_2022-Q3_SCDPT4'!$AC$69</definedName>
    <definedName name="SCDPT4_432ENDINGG_26" localSheetId="3">'GMIC-NC_2022-Q3_SCDPT4'!$AD$69</definedName>
    <definedName name="SCDPT4_432ENDINGG_27" localSheetId="3">'GMIC-NC_2022-Q3_SCDPT4'!$AE$69</definedName>
    <definedName name="SCDPT4_432ENDINGG_28" localSheetId="3">'GMIC-NC_2022-Q3_SCDPT4'!$AF$69</definedName>
    <definedName name="SCDPT4_432ENDINGG_3" localSheetId="3">'GMIC-NC_2022-Q3_SCDPT4'!$E$69</definedName>
    <definedName name="SCDPT4_432ENDINGG_4" localSheetId="3">'GMIC-NC_2022-Q3_SCDPT4'!$F$69</definedName>
    <definedName name="SCDPT4_432ENDINGG_5" localSheetId="3">'GMIC-NC_2022-Q3_SCDPT4'!$G$69</definedName>
    <definedName name="SCDPT4_432ENDINGG_6" localSheetId="3">'GMIC-NC_2022-Q3_SCDPT4'!$H$69</definedName>
    <definedName name="SCDPT4_432ENDINGG_7" localSheetId="3">'GMIC-NC_2022-Q3_SCDPT4'!$I$69</definedName>
    <definedName name="SCDPT4_432ENDINGG_8" localSheetId="3">'GMIC-NC_2022-Q3_SCDPT4'!$J$69</definedName>
    <definedName name="SCDPT4_432ENDINGG_9" localSheetId="3">'GMIC-NC_2022-Q3_SCDPT4'!$K$69</definedName>
    <definedName name="SCDPT4_4509999997_10" localSheetId="3">'GMIC-NC_2022-Q3_SCDPT4'!$L$71</definedName>
    <definedName name="SCDPT4_4509999997_11" localSheetId="3">'GMIC-NC_2022-Q3_SCDPT4'!$M$71</definedName>
    <definedName name="SCDPT4_4509999997_12" localSheetId="3">'GMIC-NC_2022-Q3_SCDPT4'!$N$71</definedName>
    <definedName name="SCDPT4_4509999997_13" localSheetId="3">'GMIC-NC_2022-Q3_SCDPT4'!$O$71</definedName>
    <definedName name="SCDPT4_4509999997_14" localSheetId="3">'GMIC-NC_2022-Q3_SCDPT4'!$P$71</definedName>
    <definedName name="SCDPT4_4509999997_15" localSheetId="3">'GMIC-NC_2022-Q3_SCDPT4'!$Q$71</definedName>
    <definedName name="SCDPT4_4509999997_16" localSheetId="3">'GMIC-NC_2022-Q3_SCDPT4'!$R$71</definedName>
    <definedName name="SCDPT4_4509999997_17" localSheetId="3">'GMIC-NC_2022-Q3_SCDPT4'!$S$71</definedName>
    <definedName name="SCDPT4_4509999997_18" localSheetId="3">'GMIC-NC_2022-Q3_SCDPT4'!$T$71</definedName>
    <definedName name="SCDPT4_4509999997_19" localSheetId="3">'GMIC-NC_2022-Q3_SCDPT4'!$U$71</definedName>
    <definedName name="SCDPT4_4509999997_20" localSheetId="3">'GMIC-NC_2022-Q3_SCDPT4'!$V$71</definedName>
    <definedName name="SCDPT4_4509999997_7" localSheetId="3">'GMIC-NC_2022-Q3_SCDPT4'!$I$71</definedName>
    <definedName name="SCDPT4_4509999997_9" localSheetId="3">'GMIC-NC_2022-Q3_SCDPT4'!$K$71</definedName>
    <definedName name="SCDPT4_4509999999_10" localSheetId="3">'GMIC-NC_2022-Q3_SCDPT4'!$L$73</definedName>
    <definedName name="SCDPT4_4509999999_11" localSheetId="3">'GMIC-NC_2022-Q3_SCDPT4'!$M$73</definedName>
    <definedName name="SCDPT4_4509999999_12" localSheetId="3">'GMIC-NC_2022-Q3_SCDPT4'!$N$73</definedName>
    <definedName name="SCDPT4_4509999999_13" localSheetId="3">'GMIC-NC_2022-Q3_SCDPT4'!$O$73</definedName>
    <definedName name="SCDPT4_4509999999_14" localSheetId="3">'GMIC-NC_2022-Q3_SCDPT4'!$P$73</definedName>
    <definedName name="SCDPT4_4509999999_15" localSheetId="3">'GMIC-NC_2022-Q3_SCDPT4'!$Q$73</definedName>
    <definedName name="SCDPT4_4509999999_16" localSheetId="3">'GMIC-NC_2022-Q3_SCDPT4'!$R$73</definedName>
    <definedName name="SCDPT4_4509999999_17" localSheetId="3">'GMIC-NC_2022-Q3_SCDPT4'!$S$73</definedName>
    <definedName name="SCDPT4_4509999999_18" localSheetId="3">'GMIC-NC_2022-Q3_SCDPT4'!$T$73</definedName>
    <definedName name="SCDPT4_4509999999_19" localSheetId="3">'GMIC-NC_2022-Q3_SCDPT4'!$U$73</definedName>
    <definedName name="SCDPT4_4509999999_20" localSheetId="3">'GMIC-NC_2022-Q3_SCDPT4'!$V$73</definedName>
    <definedName name="SCDPT4_4509999999_7" localSheetId="3">'GMIC-NC_2022-Q3_SCDPT4'!$I$73</definedName>
    <definedName name="SCDPT4_4509999999_9" localSheetId="3">'GMIC-NC_2022-Q3_SCDPT4'!$K$73</definedName>
    <definedName name="SCDPT4_5010000000_Range" localSheetId="3">'GMIC-NC_2022-Q3_SCDPT4'!$B$74:$AF$76</definedName>
    <definedName name="SCDPT4_5019999999_10" localSheetId="3">'GMIC-NC_2022-Q3_SCDPT4'!$L$77</definedName>
    <definedName name="SCDPT4_5019999999_11" localSheetId="3">'GMIC-NC_2022-Q3_SCDPT4'!$M$77</definedName>
    <definedName name="SCDPT4_5019999999_12" localSheetId="3">'GMIC-NC_2022-Q3_SCDPT4'!$N$77</definedName>
    <definedName name="SCDPT4_5019999999_13" localSheetId="3">'GMIC-NC_2022-Q3_SCDPT4'!$O$77</definedName>
    <definedName name="SCDPT4_5019999999_14" localSheetId="3">'GMIC-NC_2022-Q3_SCDPT4'!$P$77</definedName>
    <definedName name="SCDPT4_5019999999_15" localSheetId="3">'GMIC-NC_2022-Q3_SCDPT4'!$Q$77</definedName>
    <definedName name="SCDPT4_5019999999_16" localSheetId="3">'GMIC-NC_2022-Q3_SCDPT4'!$R$77</definedName>
    <definedName name="SCDPT4_5019999999_17" localSheetId="3">'GMIC-NC_2022-Q3_SCDPT4'!$S$77</definedName>
    <definedName name="SCDPT4_5019999999_18" localSheetId="3">'GMIC-NC_2022-Q3_SCDPT4'!$T$77</definedName>
    <definedName name="SCDPT4_5019999999_19" localSheetId="3">'GMIC-NC_2022-Q3_SCDPT4'!$U$77</definedName>
    <definedName name="SCDPT4_5019999999_20" localSheetId="3">'GMIC-NC_2022-Q3_SCDPT4'!$V$77</definedName>
    <definedName name="SCDPT4_5019999999_7" localSheetId="3">'GMIC-NC_2022-Q3_SCDPT4'!$I$77</definedName>
    <definedName name="SCDPT4_5019999999_9" localSheetId="3">'GMIC-NC_2022-Q3_SCDPT4'!$K$77</definedName>
    <definedName name="SCDPT4_501BEGINNG_1" localSheetId="3">'GMIC-NC_2022-Q3_SCDPT4'!$C$74</definedName>
    <definedName name="SCDPT4_501BEGINNG_10" localSheetId="3">'GMIC-NC_2022-Q3_SCDPT4'!$L$74</definedName>
    <definedName name="SCDPT4_501BEGINNG_11" localSheetId="3">'GMIC-NC_2022-Q3_SCDPT4'!$M$74</definedName>
    <definedName name="SCDPT4_501BEGINNG_12" localSheetId="3">'GMIC-NC_2022-Q3_SCDPT4'!$N$74</definedName>
    <definedName name="SCDPT4_501BEGINNG_13" localSheetId="3">'GMIC-NC_2022-Q3_SCDPT4'!$O$74</definedName>
    <definedName name="SCDPT4_501BEGINNG_14" localSheetId="3">'GMIC-NC_2022-Q3_SCDPT4'!$P$74</definedName>
    <definedName name="SCDPT4_501BEGINNG_15" localSheetId="3">'GMIC-NC_2022-Q3_SCDPT4'!$Q$74</definedName>
    <definedName name="SCDPT4_501BEGINNG_16" localSheetId="3">'GMIC-NC_2022-Q3_SCDPT4'!$R$74</definedName>
    <definedName name="SCDPT4_501BEGINNG_17" localSheetId="3">'GMIC-NC_2022-Q3_SCDPT4'!$S$74</definedName>
    <definedName name="SCDPT4_501BEGINNG_18" localSheetId="3">'GMIC-NC_2022-Q3_SCDPT4'!$T$74</definedName>
    <definedName name="SCDPT4_501BEGINNG_19" localSheetId="3">'GMIC-NC_2022-Q3_SCDPT4'!$U$74</definedName>
    <definedName name="SCDPT4_501BEGINNG_2" localSheetId="3">'GMIC-NC_2022-Q3_SCDPT4'!$D$74</definedName>
    <definedName name="SCDPT4_501BEGINNG_20" localSheetId="3">'GMIC-NC_2022-Q3_SCDPT4'!$V$74</definedName>
    <definedName name="SCDPT4_501BEGINNG_21" localSheetId="3">'GMIC-NC_2022-Q3_SCDPT4'!$W$74</definedName>
    <definedName name="SCDPT4_501BEGINNG_22.01" localSheetId="3">'GMIC-NC_2022-Q3_SCDPT4'!$X$74</definedName>
    <definedName name="SCDPT4_501BEGINNG_22.02" localSheetId="3">'GMIC-NC_2022-Q3_SCDPT4'!$Y$74</definedName>
    <definedName name="SCDPT4_501BEGINNG_22.03" localSheetId="3">'GMIC-NC_2022-Q3_SCDPT4'!$Z$74</definedName>
    <definedName name="SCDPT4_501BEGINNG_23" localSheetId="3">'GMIC-NC_2022-Q3_SCDPT4'!$AA$74</definedName>
    <definedName name="SCDPT4_501BEGINNG_24" localSheetId="3">'GMIC-NC_2022-Q3_SCDPT4'!$AB$74</definedName>
    <definedName name="SCDPT4_501BEGINNG_25" localSheetId="3">'GMIC-NC_2022-Q3_SCDPT4'!$AC$74</definedName>
    <definedName name="SCDPT4_501BEGINNG_26" localSheetId="3">'GMIC-NC_2022-Q3_SCDPT4'!$AD$74</definedName>
    <definedName name="SCDPT4_501BEGINNG_27" localSheetId="3">'GMIC-NC_2022-Q3_SCDPT4'!$AE$74</definedName>
    <definedName name="SCDPT4_501BEGINNG_28" localSheetId="3">'GMIC-NC_2022-Q3_SCDPT4'!$AF$74</definedName>
    <definedName name="SCDPT4_501BEGINNG_3" localSheetId="3">'GMIC-NC_2022-Q3_SCDPT4'!$E$74</definedName>
    <definedName name="SCDPT4_501BEGINNG_4" localSheetId="3">'GMIC-NC_2022-Q3_SCDPT4'!$F$74</definedName>
    <definedName name="SCDPT4_501BEGINNG_5" localSheetId="3">'GMIC-NC_2022-Q3_SCDPT4'!$G$74</definedName>
    <definedName name="SCDPT4_501BEGINNG_6" localSheetId="3">'GMIC-NC_2022-Q3_SCDPT4'!$H$74</definedName>
    <definedName name="SCDPT4_501BEGINNG_7" localSheetId="3">'GMIC-NC_2022-Q3_SCDPT4'!$I$74</definedName>
    <definedName name="SCDPT4_501BEGINNG_8" localSheetId="3">'GMIC-NC_2022-Q3_SCDPT4'!$J$74</definedName>
    <definedName name="SCDPT4_501BEGINNG_9" localSheetId="3">'GMIC-NC_2022-Q3_SCDPT4'!$K$74</definedName>
    <definedName name="SCDPT4_501ENDINGG_10" localSheetId="3">'GMIC-NC_2022-Q3_SCDPT4'!$L$76</definedName>
    <definedName name="SCDPT4_501ENDINGG_11" localSheetId="3">'GMIC-NC_2022-Q3_SCDPT4'!$M$76</definedName>
    <definedName name="SCDPT4_501ENDINGG_12" localSheetId="3">'GMIC-NC_2022-Q3_SCDPT4'!$N$76</definedName>
    <definedName name="SCDPT4_501ENDINGG_13" localSheetId="3">'GMIC-NC_2022-Q3_SCDPT4'!$O$76</definedName>
    <definedName name="SCDPT4_501ENDINGG_14" localSheetId="3">'GMIC-NC_2022-Q3_SCDPT4'!$P$76</definedName>
    <definedName name="SCDPT4_501ENDINGG_15" localSheetId="3">'GMIC-NC_2022-Q3_SCDPT4'!$Q$76</definedName>
    <definedName name="SCDPT4_501ENDINGG_16" localSheetId="3">'GMIC-NC_2022-Q3_SCDPT4'!$R$76</definedName>
    <definedName name="SCDPT4_501ENDINGG_17" localSheetId="3">'GMIC-NC_2022-Q3_SCDPT4'!$S$76</definedName>
    <definedName name="SCDPT4_501ENDINGG_18" localSheetId="3">'GMIC-NC_2022-Q3_SCDPT4'!$T$76</definedName>
    <definedName name="SCDPT4_501ENDINGG_19" localSheetId="3">'GMIC-NC_2022-Q3_SCDPT4'!$U$76</definedName>
    <definedName name="SCDPT4_501ENDINGG_2" localSheetId="3">'GMIC-NC_2022-Q3_SCDPT4'!$D$76</definedName>
    <definedName name="SCDPT4_501ENDINGG_20" localSheetId="3">'GMIC-NC_2022-Q3_SCDPT4'!$V$76</definedName>
    <definedName name="SCDPT4_501ENDINGG_21" localSheetId="3">'GMIC-NC_2022-Q3_SCDPT4'!$W$76</definedName>
    <definedName name="SCDPT4_501ENDINGG_22.01" localSheetId="3">'GMIC-NC_2022-Q3_SCDPT4'!$X$76</definedName>
    <definedName name="SCDPT4_501ENDINGG_22.02" localSheetId="3">'GMIC-NC_2022-Q3_SCDPT4'!$Y$76</definedName>
    <definedName name="SCDPT4_501ENDINGG_22.03" localSheetId="3">'GMIC-NC_2022-Q3_SCDPT4'!$Z$76</definedName>
    <definedName name="SCDPT4_501ENDINGG_23" localSheetId="3">'GMIC-NC_2022-Q3_SCDPT4'!$AA$76</definedName>
    <definedName name="SCDPT4_501ENDINGG_24" localSheetId="3">'GMIC-NC_2022-Q3_SCDPT4'!$AB$76</definedName>
    <definedName name="SCDPT4_501ENDINGG_25" localSheetId="3">'GMIC-NC_2022-Q3_SCDPT4'!$AC$76</definedName>
    <definedName name="SCDPT4_501ENDINGG_26" localSheetId="3">'GMIC-NC_2022-Q3_SCDPT4'!$AD$76</definedName>
    <definedName name="SCDPT4_501ENDINGG_27" localSheetId="3">'GMIC-NC_2022-Q3_SCDPT4'!$AE$76</definedName>
    <definedName name="SCDPT4_501ENDINGG_28" localSheetId="3">'GMIC-NC_2022-Q3_SCDPT4'!$AF$76</definedName>
    <definedName name="SCDPT4_501ENDINGG_3" localSheetId="3">'GMIC-NC_2022-Q3_SCDPT4'!$E$76</definedName>
    <definedName name="SCDPT4_501ENDINGG_4" localSheetId="3">'GMIC-NC_2022-Q3_SCDPT4'!$F$76</definedName>
    <definedName name="SCDPT4_501ENDINGG_5" localSheetId="3">'GMIC-NC_2022-Q3_SCDPT4'!$G$76</definedName>
    <definedName name="SCDPT4_501ENDINGG_6" localSheetId="3">'GMIC-NC_2022-Q3_SCDPT4'!$H$76</definedName>
    <definedName name="SCDPT4_501ENDINGG_7" localSheetId="3">'GMIC-NC_2022-Q3_SCDPT4'!$I$76</definedName>
    <definedName name="SCDPT4_501ENDINGG_8" localSheetId="3">'GMIC-NC_2022-Q3_SCDPT4'!$J$76</definedName>
    <definedName name="SCDPT4_501ENDINGG_9" localSheetId="3">'GMIC-NC_2022-Q3_SCDPT4'!$K$76</definedName>
    <definedName name="SCDPT4_5020000000_Range" localSheetId="3">'GMIC-NC_2022-Q3_SCDPT4'!$B$78:$AF$80</definedName>
    <definedName name="SCDPT4_5029999999_10" localSheetId="3">'GMIC-NC_2022-Q3_SCDPT4'!$L$81</definedName>
    <definedName name="SCDPT4_5029999999_11" localSheetId="3">'GMIC-NC_2022-Q3_SCDPT4'!$M$81</definedName>
    <definedName name="SCDPT4_5029999999_12" localSheetId="3">'GMIC-NC_2022-Q3_SCDPT4'!$N$81</definedName>
    <definedName name="SCDPT4_5029999999_13" localSheetId="3">'GMIC-NC_2022-Q3_SCDPT4'!$O$81</definedName>
    <definedName name="SCDPT4_5029999999_14" localSheetId="3">'GMIC-NC_2022-Q3_SCDPT4'!$P$81</definedName>
    <definedName name="SCDPT4_5029999999_15" localSheetId="3">'GMIC-NC_2022-Q3_SCDPT4'!$Q$81</definedName>
    <definedName name="SCDPT4_5029999999_16" localSheetId="3">'GMIC-NC_2022-Q3_SCDPT4'!$R$81</definedName>
    <definedName name="SCDPT4_5029999999_17" localSheetId="3">'GMIC-NC_2022-Q3_SCDPT4'!$S$81</definedName>
    <definedName name="SCDPT4_5029999999_18" localSheetId="3">'GMIC-NC_2022-Q3_SCDPT4'!$T$81</definedName>
    <definedName name="SCDPT4_5029999999_19" localSheetId="3">'GMIC-NC_2022-Q3_SCDPT4'!$U$81</definedName>
    <definedName name="SCDPT4_5029999999_20" localSheetId="3">'GMIC-NC_2022-Q3_SCDPT4'!$V$81</definedName>
    <definedName name="SCDPT4_5029999999_7" localSheetId="3">'GMIC-NC_2022-Q3_SCDPT4'!$I$81</definedName>
    <definedName name="SCDPT4_5029999999_9" localSheetId="3">'GMIC-NC_2022-Q3_SCDPT4'!$K$81</definedName>
    <definedName name="SCDPT4_502BEGINNG_1" localSheetId="3">'GMIC-NC_2022-Q3_SCDPT4'!$C$78</definedName>
    <definedName name="SCDPT4_502BEGINNG_10" localSheetId="3">'GMIC-NC_2022-Q3_SCDPT4'!$L$78</definedName>
    <definedName name="SCDPT4_502BEGINNG_11" localSheetId="3">'GMIC-NC_2022-Q3_SCDPT4'!$M$78</definedName>
    <definedName name="SCDPT4_502BEGINNG_12" localSheetId="3">'GMIC-NC_2022-Q3_SCDPT4'!$N$78</definedName>
    <definedName name="SCDPT4_502BEGINNG_13" localSheetId="3">'GMIC-NC_2022-Q3_SCDPT4'!$O$78</definedName>
    <definedName name="SCDPT4_502BEGINNG_14" localSheetId="3">'GMIC-NC_2022-Q3_SCDPT4'!$P$78</definedName>
    <definedName name="SCDPT4_502BEGINNG_15" localSheetId="3">'GMIC-NC_2022-Q3_SCDPT4'!$Q$78</definedName>
    <definedName name="SCDPT4_502BEGINNG_16" localSheetId="3">'GMIC-NC_2022-Q3_SCDPT4'!$R$78</definedName>
    <definedName name="SCDPT4_502BEGINNG_17" localSheetId="3">'GMIC-NC_2022-Q3_SCDPT4'!$S$78</definedName>
    <definedName name="SCDPT4_502BEGINNG_18" localSheetId="3">'GMIC-NC_2022-Q3_SCDPT4'!$T$78</definedName>
    <definedName name="SCDPT4_502BEGINNG_19" localSheetId="3">'GMIC-NC_2022-Q3_SCDPT4'!$U$78</definedName>
    <definedName name="SCDPT4_502BEGINNG_2" localSheetId="3">'GMIC-NC_2022-Q3_SCDPT4'!$D$78</definedName>
    <definedName name="SCDPT4_502BEGINNG_20" localSheetId="3">'GMIC-NC_2022-Q3_SCDPT4'!$V$78</definedName>
    <definedName name="SCDPT4_502BEGINNG_21" localSheetId="3">'GMIC-NC_2022-Q3_SCDPT4'!$W$78</definedName>
    <definedName name="SCDPT4_502BEGINNG_22.01" localSheetId="3">'GMIC-NC_2022-Q3_SCDPT4'!$X$78</definedName>
    <definedName name="SCDPT4_502BEGINNG_22.02" localSheetId="3">'GMIC-NC_2022-Q3_SCDPT4'!$Y$78</definedName>
    <definedName name="SCDPT4_502BEGINNG_22.03" localSheetId="3">'GMIC-NC_2022-Q3_SCDPT4'!$Z$78</definedName>
    <definedName name="SCDPT4_502BEGINNG_23" localSheetId="3">'GMIC-NC_2022-Q3_SCDPT4'!$AA$78</definedName>
    <definedName name="SCDPT4_502BEGINNG_24" localSheetId="3">'GMIC-NC_2022-Q3_SCDPT4'!$AB$78</definedName>
    <definedName name="SCDPT4_502BEGINNG_25" localSheetId="3">'GMIC-NC_2022-Q3_SCDPT4'!$AC$78</definedName>
    <definedName name="SCDPT4_502BEGINNG_26" localSheetId="3">'GMIC-NC_2022-Q3_SCDPT4'!$AD$78</definedName>
    <definedName name="SCDPT4_502BEGINNG_27" localSheetId="3">'GMIC-NC_2022-Q3_SCDPT4'!$AE$78</definedName>
    <definedName name="SCDPT4_502BEGINNG_28" localSheetId="3">'GMIC-NC_2022-Q3_SCDPT4'!$AF$78</definedName>
    <definedName name="SCDPT4_502BEGINNG_3" localSheetId="3">'GMIC-NC_2022-Q3_SCDPT4'!$E$78</definedName>
    <definedName name="SCDPT4_502BEGINNG_4" localSheetId="3">'GMIC-NC_2022-Q3_SCDPT4'!$F$78</definedName>
    <definedName name="SCDPT4_502BEGINNG_5" localSheetId="3">'GMIC-NC_2022-Q3_SCDPT4'!$G$78</definedName>
    <definedName name="SCDPT4_502BEGINNG_6" localSheetId="3">'GMIC-NC_2022-Q3_SCDPT4'!$H$78</definedName>
    <definedName name="SCDPT4_502BEGINNG_7" localSheetId="3">'GMIC-NC_2022-Q3_SCDPT4'!$I$78</definedName>
    <definedName name="SCDPT4_502BEGINNG_8" localSheetId="3">'GMIC-NC_2022-Q3_SCDPT4'!$J$78</definedName>
    <definedName name="SCDPT4_502BEGINNG_9" localSheetId="3">'GMIC-NC_2022-Q3_SCDPT4'!$K$78</definedName>
    <definedName name="SCDPT4_502ENDINGG_10" localSheetId="3">'GMIC-NC_2022-Q3_SCDPT4'!$L$80</definedName>
    <definedName name="SCDPT4_502ENDINGG_11" localSheetId="3">'GMIC-NC_2022-Q3_SCDPT4'!$M$80</definedName>
    <definedName name="SCDPT4_502ENDINGG_12" localSheetId="3">'GMIC-NC_2022-Q3_SCDPT4'!$N$80</definedName>
    <definedName name="SCDPT4_502ENDINGG_13" localSheetId="3">'GMIC-NC_2022-Q3_SCDPT4'!$O$80</definedName>
    <definedName name="SCDPT4_502ENDINGG_14" localSheetId="3">'GMIC-NC_2022-Q3_SCDPT4'!$P$80</definedName>
    <definedName name="SCDPT4_502ENDINGG_15" localSheetId="3">'GMIC-NC_2022-Q3_SCDPT4'!$Q$80</definedName>
    <definedName name="SCDPT4_502ENDINGG_16" localSheetId="3">'GMIC-NC_2022-Q3_SCDPT4'!$R$80</definedName>
    <definedName name="SCDPT4_502ENDINGG_17" localSheetId="3">'GMIC-NC_2022-Q3_SCDPT4'!$S$80</definedName>
    <definedName name="SCDPT4_502ENDINGG_18" localSheetId="3">'GMIC-NC_2022-Q3_SCDPT4'!$T$80</definedName>
    <definedName name="SCDPT4_502ENDINGG_19" localSheetId="3">'GMIC-NC_2022-Q3_SCDPT4'!$U$80</definedName>
    <definedName name="SCDPT4_502ENDINGG_2" localSheetId="3">'GMIC-NC_2022-Q3_SCDPT4'!$D$80</definedName>
    <definedName name="SCDPT4_502ENDINGG_20" localSheetId="3">'GMIC-NC_2022-Q3_SCDPT4'!$V$80</definedName>
    <definedName name="SCDPT4_502ENDINGG_21" localSheetId="3">'GMIC-NC_2022-Q3_SCDPT4'!$W$80</definedName>
    <definedName name="SCDPT4_502ENDINGG_22.01" localSheetId="3">'GMIC-NC_2022-Q3_SCDPT4'!$X$80</definedName>
    <definedName name="SCDPT4_502ENDINGG_22.02" localSheetId="3">'GMIC-NC_2022-Q3_SCDPT4'!$Y$80</definedName>
    <definedName name="SCDPT4_502ENDINGG_22.03" localSheetId="3">'GMIC-NC_2022-Q3_SCDPT4'!$Z$80</definedName>
    <definedName name="SCDPT4_502ENDINGG_23" localSheetId="3">'GMIC-NC_2022-Q3_SCDPT4'!$AA$80</definedName>
    <definedName name="SCDPT4_502ENDINGG_24" localSheetId="3">'GMIC-NC_2022-Q3_SCDPT4'!$AB$80</definedName>
    <definedName name="SCDPT4_502ENDINGG_25" localSheetId="3">'GMIC-NC_2022-Q3_SCDPT4'!$AC$80</definedName>
    <definedName name="SCDPT4_502ENDINGG_26" localSheetId="3">'GMIC-NC_2022-Q3_SCDPT4'!$AD$80</definedName>
    <definedName name="SCDPT4_502ENDINGG_27" localSheetId="3">'GMIC-NC_2022-Q3_SCDPT4'!$AE$80</definedName>
    <definedName name="SCDPT4_502ENDINGG_28" localSheetId="3">'GMIC-NC_2022-Q3_SCDPT4'!$AF$80</definedName>
    <definedName name="SCDPT4_502ENDINGG_3" localSheetId="3">'GMIC-NC_2022-Q3_SCDPT4'!$E$80</definedName>
    <definedName name="SCDPT4_502ENDINGG_4" localSheetId="3">'GMIC-NC_2022-Q3_SCDPT4'!$F$80</definedName>
    <definedName name="SCDPT4_502ENDINGG_5" localSheetId="3">'GMIC-NC_2022-Q3_SCDPT4'!$G$80</definedName>
    <definedName name="SCDPT4_502ENDINGG_6" localSheetId="3">'GMIC-NC_2022-Q3_SCDPT4'!$H$80</definedName>
    <definedName name="SCDPT4_502ENDINGG_7" localSheetId="3">'GMIC-NC_2022-Q3_SCDPT4'!$I$80</definedName>
    <definedName name="SCDPT4_502ENDINGG_8" localSheetId="3">'GMIC-NC_2022-Q3_SCDPT4'!$J$80</definedName>
    <definedName name="SCDPT4_502ENDINGG_9" localSheetId="3">'GMIC-NC_2022-Q3_SCDPT4'!$K$80</definedName>
    <definedName name="SCDPT4_5310000000_Range" localSheetId="3">'GMIC-NC_2022-Q3_SCDPT4'!$B$82:$AF$84</definedName>
    <definedName name="SCDPT4_5319999999_10" localSheetId="3">'GMIC-NC_2022-Q3_SCDPT4'!$L$85</definedName>
    <definedName name="SCDPT4_5319999999_11" localSheetId="3">'GMIC-NC_2022-Q3_SCDPT4'!$M$85</definedName>
    <definedName name="SCDPT4_5319999999_12" localSheetId="3">'GMIC-NC_2022-Q3_SCDPT4'!$N$85</definedName>
    <definedName name="SCDPT4_5319999999_13" localSheetId="3">'GMIC-NC_2022-Q3_SCDPT4'!$O$85</definedName>
    <definedName name="SCDPT4_5319999999_14" localSheetId="3">'GMIC-NC_2022-Q3_SCDPT4'!$P$85</definedName>
    <definedName name="SCDPT4_5319999999_15" localSheetId="3">'GMIC-NC_2022-Q3_SCDPT4'!$Q$85</definedName>
    <definedName name="SCDPT4_5319999999_16" localSheetId="3">'GMIC-NC_2022-Q3_SCDPT4'!$R$85</definedName>
    <definedName name="SCDPT4_5319999999_17" localSheetId="3">'GMIC-NC_2022-Q3_SCDPT4'!$S$85</definedName>
    <definedName name="SCDPT4_5319999999_18" localSheetId="3">'GMIC-NC_2022-Q3_SCDPT4'!$T$85</definedName>
    <definedName name="SCDPT4_5319999999_19" localSheetId="3">'GMIC-NC_2022-Q3_SCDPT4'!$U$85</definedName>
    <definedName name="SCDPT4_5319999999_20" localSheetId="3">'GMIC-NC_2022-Q3_SCDPT4'!$V$85</definedName>
    <definedName name="SCDPT4_5319999999_7" localSheetId="3">'GMIC-NC_2022-Q3_SCDPT4'!$I$85</definedName>
    <definedName name="SCDPT4_5319999999_9" localSheetId="3">'GMIC-NC_2022-Q3_SCDPT4'!$K$85</definedName>
    <definedName name="SCDPT4_531BEGINNG_1" localSheetId="3">'GMIC-NC_2022-Q3_SCDPT4'!$C$82</definedName>
    <definedName name="SCDPT4_531BEGINNG_10" localSheetId="3">'GMIC-NC_2022-Q3_SCDPT4'!$L$82</definedName>
    <definedName name="SCDPT4_531BEGINNG_11" localSheetId="3">'GMIC-NC_2022-Q3_SCDPT4'!$M$82</definedName>
    <definedName name="SCDPT4_531BEGINNG_12" localSheetId="3">'GMIC-NC_2022-Q3_SCDPT4'!$N$82</definedName>
    <definedName name="SCDPT4_531BEGINNG_13" localSheetId="3">'GMIC-NC_2022-Q3_SCDPT4'!$O$82</definedName>
    <definedName name="SCDPT4_531BEGINNG_14" localSheetId="3">'GMIC-NC_2022-Q3_SCDPT4'!$P$82</definedName>
    <definedName name="SCDPT4_531BEGINNG_15" localSheetId="3">'GMIC-NC_2022-Q3_SCDPT4'!$Q$82</definedName>
    <definedName name="SCDPT4_531BEGINNG_16" localSheetId="3">'GMIC-NC_2022-Q3_SCDPT4'!$R$82</definedName>
    <definedName name="SCDPT4_531BEGINNG_17" localSheetId="3">'GMIC-NC_2022-Q3_SCDPT4'!$S$82</definedName>
    <definedName name="SCDPT4_531BEGINNG_18" localSheetId="3">'GMIC-NC_2022-Q3_SCDPT4'!$T$82</definedName>
    <definedName name="SCDPT4_531BEGINNG_19" localSheetId="3">'GMIC-NC_2022-Q3_SCDPT4'!$U$82</definedName>
    <definedName name="SCDPT4_531BEGINNG_2" localSheetId="3">'GMIC-NC_2022-Q3_SCDPT4'!$D$82</definedName>
    <definedName name="SCDPT4_531BEGINNG_20" localSheetId="3">'GMIC-NC_2022-Q3_SCDPT4'!$V$82</definedName>
    <definedName name="SCDPT4_531BEGINNG_21" localSheetId="3">'GMIC-NC_2022-Q3_SCDPT4'!$W$82</definedName>
    <definedName name="SCDPT4_531BEGINNG_22.01" localSheetId="3">'GMIC-NC_2022-Q3_SCDPT4'!$X$82</definedName>
    <definedName name="SCDPT4_531BEGINNG_22.02" localSheetId="3">'GMIC-NC_2022-Q3_SCDPT4'!$Y$82</definedName>
    <definedName name="SCDPT4_531BEGINNG_22.03" localSheetId="3">'GMIC-NC_2022-Q3_SCDPT4'!$Z$82</definedName>
    <definedName name="SCDPT4_531BEGINNG_23" localSheetId="3">'GMIC-NC_2022-Q3_SCDPT4'!$AA$82</definedName>
    <definedName name="SCDPT4_531BEGINNG_24" localSheetId="3">'GMIC-NC_2022-Q3_SCDPT4'!$AB$82</definedName>
    <definedName name="SCDPT4_531BEGINNG_25" localSheetId="3">'GMIC-NC_2022-Q3_SCDPT4'!$AC$82</definedName>
    <definedName name="SCDPT4_531BEGINNG_26" localSheetId="3">'GMIC-NC_2022-Q3_SCDPT4'!$AD$82</definedName>
    <definedName name="SCDPT4_531BEGINNG_27" localSheetId="3">'GMIC-NC_2022-Q3_SCDPT4'!$AE$82</definedName>
    <definedName name="SCDPT4_531BEGINNG_28" localSheetId="3">'GMIC-NC_2022-Q3_SCDPT4'!$AF$82</definedName>
    <definedName name="SCDPT4_531BEGINNG_3" localSheetId="3">'GMIC-NC_2022-Q3_SCDPT4'!$E$82</definedName>
    <definedName name="SCDPT4_531BEGINNG_4" localSheetId="3">'GMIC-NC_2022-Q3_SCDPT4'!$F$82</definedName>
    <definedName name="SCDPT4_531BEGINNG_5" localSheetId="3">'GMIC-NC_2022-Q3_SCDPT4'!$G$82</definedName>
    <definedName name="SCDPT4_531BEGINNG_6" localSheetId="3">'GMIC-NC_2022-Q3_SCDPT4'!$H$82</definedName>
    <definedName name="SCDPT4_531BEGINNG_7" localSheetId="3">'GMIC-NC_2022-Q3_SCDPT4'!$I$82</definedName>
    <definedName name="SCDPT4_531BEGINNG_8" localSheetId="3">'GMIC-NC_2022-Q3_SCDPT4'!$J$82</definedName>
    <definedName name="SCDPT4_531BEGINNG_9" localSheetId="3">'GMIC-NC_2022-Q3_SCDPT4'!$K$82</definedName>
    <definedName name="SCDPT4_531ENDINGG_10" localSheetId="3">'GMIC-NC_2022-Q3_SCDPT4'!$L$84</definedName>
    <definedName name="SCDPT4_531ENDINGG_11" localSheetId="3">'GMIC-NC_2022-Q3_SCDPT4'!$M$84</definedName>
    <definedName name="SCDPT4_531ENDINGG_12" localSheetId="3">'GMIC-NC_2022-Q3_SCDPT4'!$N$84</definedName>
    <definedName name="SCDPT4_531ENDINGG_13" localSheetId="3">'GMIC-NC_2022-Q3_SCDPT4'!$O$84</definedName>
    <definedName name="SCDPT4_531ENDINGG_14" localSheetId="3">'GMIC-NC_2022-Q3_SCDPT4'!$P$84</definedName>
    <definedName name="SCDPT4_531ENDINGG_15" localSheetId="3">'GMIC-NC_2022-Q3_SCDPT4'!$Q$84</definedName>
    <definedName name="SCDPT4_531ENDINGG_16" localSheetId="3">'GMIC-NC_2022-Q3_SCDPT4'!$R$84</definedName>
    <definedName name="SCDPT4_531ENDINGG_17" localSheetId="3">'GMIC-NC_2022-Q3_SCDPT4'!$S$84</definedName>
    <definedName name="SCDPT4_531ENDINGG_18" localSheetId="3">'GMIC-NC_2022-Q3_SCDPT4'!$T$84</definedName>
    <definedName name="SCDPT4_531ENDINGG_19" localSheetId="3">'GMIC-NC_2022-Q3_SCDPT4'!$U$84</definedName>
    <definedName name="SCDPT4_531ENDINGG_2" localSheetId="3">'GMIC-NC_2022-Q3_SCDPT4'!$D$84</definedName>
    <definedName name="SCDPT4_531ENDINGG_20" localSheetId="3">'GMIC-NC_2022-Q3_SCDPT4'!$V$84</definedName>
    <definedName name="SCDPT4_531ENDINGG_21" localSheetId="3">'GMIC-NC_2022-Q3_SCDPT4'!$W$84</definedName>
    <definedName name="SCDPT4_531ENDINGG_22.01" localSheetId="3">'GMIC-NC_2022-Q3_SCDPT4'!$X$84</definedName>
    <definedName name="SCDPT4_531ENDINGG_22.02" localSheetId="3">'GMIC-NC_2022-Q3_SCDPT4'!$Y$84</definedName>
    <definedName name="SCDPT4_531ENDINGG_22.03" localSheetId="3">'GMIC-NC_2022-Q3_SCDPT4'!$Z$84</definedName>
    <definedName name="SCDPT4_531ENDINGG_23" localSheetId="3">'GMIC-NC_2022-Q3_SCDPT4'!$AA$84</definedName>
    <definedName name="SCDPT4_531ENDINGG_24" localSheetId="3">'GMIC-NC_2022-Q3_SCDPT4'!$AB$84</definedName>
    <definedName name="SCDPT4_531ENDINGG_25" localSheetId="3">'GMIC-NC_2022-Q3_SCDPT4'!$AC$84</definedName>
    <definedName name="SCDPT4_531ENDINGG_26" localSheetId="3">'GMIC-NC_2022-Q3_SCDPT4'!$AD$84</definedName>
    <definedName name="SCDPT4_531ENDINGG_27" localSheetId="3">'GMIC-NC_2022-Q3_SCDPT4'!$AE$84</definedName>
    <definedName name="SCDPT4_531ENDINGG_28" localSheetId="3">'GMIC-NC_2022-Q3_SCDPT4'!$AF$84</definedName>
    <definedName name="SCDPT4_531ENDINGG_3" localSheetId="3">'GMIC-NC_2022-Q3_SCDPT4'!$E$84</definedName>
    <definedName name="SCDPT4_531ENDINGG_4" localSheetId="3">'GMIC-NC_2022-Q3_SCDPT4'!$F$84</definedName>
    <definedName name="SCDPT4_531ENDINGG_5" localSheetId="3">'GMIC-NC_2022-Q3_SCDPT4'!$G$84</definedName>
    <definedName name="SCDPT4_531ENDINGG_6" localSheetId="3">'GMIC-NC_2022-Q3_SCDPT4'!$H$84</definedName>
    <definedName name="SCDPT4_531ENDINGG_7" localSheetId="3">'GMIC-NC_2022-Q3_SCDPT4'!$I$84</definedName>
    <definedName name="SCDPT4_531ENDINGG_8" localSheetId="3">'GMIC-NC_2022-Q3_SCDPT4'!$J$84</definedName>
    <definedName name="SCDPT4_531ENDINGG_9" localSheetId="3">'GMIC-NC_2022-Q3_SCDPT4'!$K$84</definedName>
    <definedName name="SCDPT4_5320000000_Range" localSheetId="3">'GMIC-NC_2022-Q3_SCDPT4'!$B$86:$AF$88</definedName>
    <definedName name="SCDPT4_5329999999_10" localSheetId="3">'GMIC-NC_2022-Q3_SCDPT4'!$L$89</definedName>
    <definedName name="SCDPT4_5329999999_11" localSheetId="3">'GMIC-NC_2022-Q3_SCDPT4'!$M$89</definedName>
    <definedName name="SCDPT4_5329999999_12" localSheetId="3">'GMIC-NC_2022-Q3_SCDPT4'!$N$89</definedName>
    <definedName name="SCDPT4_5329999999_13" localSheetId="3">'GMIC-NC_2022-Q3_SCDPT4'!$O$89</definedName>
    <definedName name="SCDPT4_5329999999_14" localSheetId="3">'GMIC-NC_2022-Q3_SCDPT4'!$P$89</definedName>
    <definedName name="SCDPT4_5329999999_15" localSheetId="3">'GMIC-NC_2022-Q3_SCDPT4'!$Q$89</definedName>
    <definedName name="SCDPT4_5329999999_16" localSheetId="3">'GMIC-NC_2022-Q3_SCDPT4'!$R$89</definedName>
    <definedName name="SCDPT4_5329999999_17" localSheetId="3">'GMIC-NC_2022-Q3_SCDPT4'!$S$89</definedName>
    <definedName name="SCDPT4_5329999999_18" localSheetId="3">'GMIC-NC_2022-Q3_SCDPT4'!$T$89</definedName>
    <definedName name="SCDPT4_5329999999_19" localSheetId="3">'GMIC-NC_2022-Q3_SCDPT4'!$U$89</definedName>
    <definedName name="SCDPT4_5329999999_20" localSheetId="3">'GMIC-NC_2022-Q3_SCDPT4'!$V$89</definedName>
    <definedName name="SCDPT4_5329999999_7" localSheetId="3">'GMIC-NC_2022-Q3_SCDPT4'!$I$89</definedName>
    <definedName name="SCDPT4_5329999999_9" localSheetId="3">'GMIC-NC_2022-Q3_SCDPT4'!$K$89</definedName>
    <definedName name="SCDPT4_532BEGINNG_1" localSheetId="3">'GMIC-NC_2022-Q3_SCDPT4'!$C$86</definedName>
    <definedName name="SCDPT4_532BEGINNG_10" localSheetId="3">'GMIC-NC_2022-Q3_SCDPT4'!$L$86</definedName>
    <definedName name="SCDPT4_532BEGINNG_11" localSheetId="3">'GMIC-NC_2022-Q3_SCDPT4'!$M$86</definedName>
    <definedName name="SCDPT4_532BEGINNG_12" localSheetId="3">'GMIC-NC_2022-Q3_SCDPT4'!$N$86</definedName>
    <definedName name="SCDPT4_532BEGINNG_13" localSheetId="3">'GMIC-NC_2022-Q3_SCDPT4'!$O$86</definedName>
    <definedName name="SCDPT4_532BEGINNG_14" localSheetId="3">'GMIC-NC_2022-Q3_SCDPT4'!$P$86</definedName>
    <definedName name="SCDPT4_532BEGINNG_15" localSheetId="3">'GMIC-NC_2022-Q3_SCDPT4'!$Q$86</definedName>
    <definedName name="SCDPT4_532BEGINNG_16" localSheetId="3">'GMIC-NC_2022-Q3_SCDPT4'!$R$86</definedName>
    <definedName name="SCDPT4_532BEGINNG_17" localSheetId="3">'GMIC-NC_2022-Q3_SCDPT4'!$S$86</definedName>
    <definedName name="SCDPT4_532BEGINNG_18" localSheetId="3">'GMIC-NC_2022-Q3_SCDPT4'!$T$86</definedName>
    <definedName name="SCDPT4_532BEGINNG_19" localSheetId="3">'GMIC-NC_2022-Q3_SCDPT4'!$U$86</definedName>
    <definedName name="SCDPT4_532BEGINNG_2" localSheetId="3">'GMIC-NC_2022-Q3_SCDPT4'!$D$86</definedName>
    <definedName name="SCDPT4_532BEGINNG_20" localSheetId="3">'GMIC-NC_2022-Q3_SCDPT4'!$V$86</definedName>
    <definedName name="SCDPT4_532BEGINNG_21" localSheetId="3">'GMIC-NC_2022-Q3_SCDPT4'!$W$86</definedName>
    <definedName name="SCDPT4_532BEGINNG_22.01" localSheetId="3">'GMIC-NC_2022-Q3_SCDPT4'!$X$86</definedName>
    <definedName name="SCDPT4_532BEGINNG_22.02" localSheetId="3">'GMIC-NC_2022-Q3_SCDPT4'!$Y$86</definedName>
    <definedName name="SCDPT4_532BEGINNG_22.03" localSheetId="3">'GMIC-NC_2022-Q3_SCDPT4'!$Z$86</definedName>
    <definedName name="SCDPT4_532BEGINNG_23" localSheetId="3">'GMIC-NC_2022-Q3_SCDPT4'!$AA$86</definedName>
    <definedName name="SCDPT4_532BEGINNG_24" localSheetId="3">'GMIC-NC_2022-Q3_SCDPT4'!$AB$86</definedName>
    <definedName name="SCDPT4_532BEGINNG_25" localSheetId="3">'GMIC-NC_2022-Q3_SCDPT4'!$AC$86</definedName>
    <definedName name="SCDPT4_532BEGINNG_26" localSheetId="3">'GMIC-NC_2022-Q3_SCDPT4'!$AD$86</definedName>
    <definedName name="SCDPT4_532BEGINNG_27" localSheetId="3">'GMIC-NC_2022-Q3_SCDPT4'!$AE$86</definedName>
    <definedName name="SCDPT4_532BEGINNG_28" localSheetId="3">'GMIC-NC_2022-Q3_SCDPT4'!$AF$86</definedName>
    <definedName name="SCDPT4_532BEGINNG_3" localSheetId="3">'GMIC-NC_2022-Q3_SCDPT4'!$E$86</definedName>
    <definedName name="SCDPT4_532BEGINNG_4" localSheetId="3">'GMIC-NC_2022-Q3_SCDPT4'!$F$86</definedName>
    <definedName name="SCDPT4_532BEGINNG_5" localSheetId="3">'GMIC-NC_2022-Q3_SCDPT4'!$G$86</definedName>
    <definedName name="SCDPT4_532BEGINNG_6" localSheetId="3">'GMIC-NC_2022-Q3_SCDPT4'!$H$86</definedName>
    <definedName name="SCDPT4_532BEGINNG_7" localSheetId="3">'GMIC-NC_2022-Q3_SCDPT4'!$I$86</definedName>
    <definedName name="SCDPT4_532BEGINNG_8" localSheetId="3">'GMIC-NC_2022-Q3_SCDPT4'!$J$86</definedName>
    <definedName name="SCDPT4_532BEGINNG_9" localSheetId="3">'GMIC-NC_2022-Q3_SCDPT4'!$K$86</definedName>
    <definedName name="SCDPT4_532ENDINGG_10" localSheetId="3">'GMIC-NC_2022-Q3_SCDPT4'!$L$88</definedName>
    <definedName name="SCDPT4_532ENDINGG_11" localSheetId="3">'GMIC-NC_2022-Q3_SCDPT4'!$M$88</definedName>
    <definedName name="SCDPT4_532ENDINGG_12" localSheetId="3">'GMIC-NC_2022-Q3_SCDPT4'!$N$88</definedName>
    <definedName name="SCDPT4_532ENDINGG_13" localSheetId="3">'GMIC-NC_2022-Q3_SCDPT4'!$O$88</definedName>
    <definedName name="SCDPT4_532ENDINGG_14" localSheetId="3">'GMIC-NC_2022-Q3_SCDPT4'!$P$88</definedName>
    <definedName name="SCDPT4_532ENDINGG_15" localSheetId="3">'GMIC-NC_2022-Q3_SCDPT4'!$Q$88</definedName>
    <definedName name="SCDPT4_532ENDINGG_16" localSheetId="3">'GMIC-NC_2022-Q3_SCDPT4'!$R$88</definedName>
    <definedName name="SCDPT4_532ENDINGG_17" localSheetId="3">'GMIC-NC_2022-Q3_SCDPT4'!$S$88</definedName>
    <definedName name="SCDPT4_532ENDINGG_18" localSheetId="3">'GMIC-NC_2022-Q3_SCDPT4'!$T$88</definedName>
    <definedName name="SCDPT4_532ENDINGG_19" localSheetId="3">'GMIC-NC_2022-Q3_SCDPT4'!$U$88</definedName>
    <definedName name="SCDPT4_532ENDINGG_2" localSheetId="3">'GMIC-NC_2022-Q3_SCDPT4'!$D$88</definedName>
    <definedName name="SCDPT4_532ENDINGG_20" localSheetId="3">'GMIC-NC_2022-Q3_SCDPT4'!$V$88</definedName>
    <definedName name="SCDPT4_532ENDINGG_21" localSheetId="3">'GMIC-NC_2022-Q3_SCDPT4'!$W$88</definedName>
    <definedName name="SCDPT4_532ENDINGG_22.01" localSheetId="3">'GMIC-NC_2022-Q3_SCDPT4'!$X$88</definedName>
    <definedName name="SCDPT4_532ENDINGG_22.02" localSheetId="3">'GMIC-NC_2022-Q3_SCDPT4'!$Y$88</definedName>
    <definedName name="SCDPT4_532ENDINGG_22.03" localSheetId="3">'GMIC-NC_2022-Q3_SCDPT4'!$Z$88</definedName>
    <definedName name="SCDPT4_532ENDINGG_23" localSheetId="3">'GMIC-NC_2022-Q3_SCDPT4'!$AA$88</definedName>
    <definedName name="SCDPT4_532ENDINGG_24" localSheetId="3">'GMIC-NC_2022-Q3_SCDPT4'!$AB$88</definedName>
    <definedName name="SCDPT4_532ENDINGG_25" localSheetId="3">'GMIC-NC_2022-Q3_SCDPT4'!$AC$88</definedName>
    <definedName name="SCDPT4_532ENDINGG_26" localSheetId="3">'GMIC-NC_2022-Q3_SCDPT4'!$AD$88</definedName>
    <definedName name="SCDPT4_532ENDINGG_27" localSheetId="3">'GMIC-NC_2022-Q3_SCDPT4'!$AE$88</definedName>
    <definedName name="SCDPT4_532ENDINGG_28" localSheetId="3">'GMIC-NC_2022-Q3_SCDPT4'!$AF$88</definedName>
    <definedName name="SCDPT4_532ENDINGG_3" localSheetId="3">'GMIC-NC_2022-Q3_SCDPT4'!$E$88</definedName>
    <definedName name="SCDPT4_532ENDINGG_4" localSheetId="3">'GMIC-NC_2022-Q3_SCDPT4'!$F$88</definedName>
    <definedName name="SCDPT4_532ENDINGG_5" localSheetId="3">'GMIC-NC_2022-Q3_SCDPT4'!$G$88</definedName>
    <definedName name="SCDPT4_532ENDINGG_6" localSheetId="3">'GMIC-NC_2022-Q3_SCDPT4'!$H$88</definedName>
    <definedName name="SCDPT4_532ENDINGG_7" localSheetId="3">'GMIC-NC_2022-Q3_SCDPT4'!$I$88</definedName>
    <definedName name="SCDPT4_532ENDINGG_8" localSheetId="3">'GMIC-NC_2022-Q3_SCDPT4'!$J$88</definedName>
    <definedName name="SCDPT4_532ENDINGG_9" localSheetId="3">'GMIC-NC_2022-Q3_SCDPT4'!$K$88</definedName>
    <definedName name="SCDPT4_5510000000_Range" localSheetId="3">'GMIC-NC_2022-Q3_SCDPT4'!$B$90:$AF$92</definedName>
    <definedName name="SCDPT4_5519999999_10" localSheetId="3">'GMIC-NC_2022-Q3_SCDPT4'!$L$93</definedName>
    <definedName name="SCDPT4_5519999999_11" localSheetId="3">'GMIC-NC_2022-Q3_SCDPT4'!$M$93</definedName>
    <definedName name="SCDPT4_5519999999_12" localSheetId="3">'GMIC-NC_2022-Q3_SCDPT4'!$N$93</definedName>
    <definedName name="SCDPT4_5519999999_13" localSheetId="3">'GMIC-NC_2022-Q3_SCDPT4'!$O$93</definedName>
    <definedName name="SCDPT4_5519999999_14" localSheetId="3">'GMIC-NC_2022-Q3_SCDPT4'!$P$93</definedName>
    <definedName name="SCDPT4_5519999999_15" localSheetId="3">'GMIC-NC_2022-Q3_SCDPT4'!$Q$93</definedName>
    <definedName name="SCDPT4_5519999999_16" localSheetId="3">'GMIC-NC_2022-Q3_SCDPT4'!$R$93</definedName>
    <definedName name="SCDPT4_5519999999_17" localSheetId="3">'GMIC-NC_2022-Q3_SCDPT4'!$S$93</definedName>
    <definedName name="SCDPT4_5519999999_18" localSheetId="3">'GMIC-NC_2022-Q3_SCDPT4'!$T$93</definedName>
    <definedName name="SCDPT4_5519999999_19" localSheetId="3">'GMIC-NC_2022-Q3_SCDPT4'!$U$93</definedName>
    <definedName name="SCDPT4_5519999999_20" localSheetId="3">'GMIC-NC_2022-Q3_SCDPT4'!$V$93</definedName>
    <definedName name="SCDPT4_5519999999_7" localSheetId="3">'GMIC-NC_2022-Q3_SCDPT4'!$I$93</definedName>
    <definedName name="SCDPT4_5519999999_9" localSheetId="3">'GMIC-NC_2022-Q3_SCDPT4'!$K$93</definedName>
    <definedName name="SCDPT4_551BEGINNG_1" localSheetId="3">'GMIC-NC_2022-Q3_SCDPT4'!$C$90</definedName>
    <definedName name="SCDPT4_551BEGINNG_10" localSheetId="3">'GMIC-NC_2022-Q3_SCDPT4'!$L$90</definedName>
    <definedName name="SCDPT4_551BEGINNG_11" localSheetId="3">'GMIC-NC_2022-Q3_SCDPT4'!$M$90</definedName>
    <definedName name="SCDPT4_551BEGINNG_12" localSheetId="3">'GMIC-NC_2022-Q3_SCDPT4'!$N$90</definedName>
    <definedName name="SCDPT4_551BEGINNG_13" localSheetId="3">'GMIC-NC_2022-Q3_SCDPT4'!$O$90</definedName>
    <definedName name="SCDPT4_551BEGINNG_14" localSheetId="3">'GMIC-NC_2022-Q3_SCDPT4'!$P$90</definedName>
    <definedName name="SCDPT4_551BEGINNG_15" localSheetId="3">'GMIC-NC_2022-Q3_SCDPT4'!$Q$90</definedName>
    <definedName name="SCDPT4_551BEGINNG_16" localSheetId="3">'GMIC-NC_2022-Q3_SCDPT4'!$R$90</definedName>
    <definedName name="SCDPT4_551BEGINNG_17" localSheetId="3">'GMIC-NC_2022-Q3_SCDPT4'!$S$90</definedName>
    <definedName name="SCDPT4_551BEGINNG_18" localSheetId="3">'GMIC-NC_2022-Q3_SCDPT4'!$T$90</definedName>
    <definedName name="SCDPT4_551BEGINNG_19" localSheetId="3">'GMIC-NC_2022-Q3_SCDPT4'!$U$90</definedName>
    <definedName name="SCDPT4_551BEGINNG_2" localSheetId="3">'GMIC-NC_2022-Q3_SCDPT4'!$D$90</definedName>
    <definedName name="SCDPT4_551BEGINNG_20" localSheetId="3">'GMIC-NC_2022-Q3_SCDPT4'!$V$90</definedName>
    <definedName name="SCDPT4_551BEGINNG_21" localSheetId="3">'GMIC-NC_2022-Q3_SCDPT4'!$W$90</definedName>
    <definedName name="SCDPT4_551BEGINNG_22.01" localSheetId="3">'GMIC-NC_2022-Q3_SCDPT4'!$X$90</definedName>
    <definedName name="SCDPT4_551BEGINNG_22.02" localSheetId="3">'GMIC-NC_2022-Q3_SCDPT4'!$Y$90</definedName>
    <definedName name="SCDPT4_551BEGINNG_22.03" localSheetId="3">'GMIC-NC_2022-Q3_SCDPT4'!$Z$90</definedName>
    <definedName name="SCDPT4_551BEGINNG_23" localSheetId="3">'GMIC-NC_2022-Q3_SCDPT4'!$AA$90</definedName>
    <definedName name="SCDPT4_551BEGINNG_24" localSheetId="3">'GMIC-NC_2022-Q3_SCDPT4'!$AB$90</definedName>
    <definedName name="SCDPT4_551BEGINNG_25" localSheetId="3">'GMIC-NC_2022-Q3_SCDPT4'!$AC$90</definedName>
    <definedName name="SCDPT4_551BEGINNG_26" localSheetId="3">'GMIC-NC_2022-Q3_SCDPT4'!$AD$90</definedName>
    <definedName name="SCDPT4_551BEGINNG_27" localSheetId="3">'GMIC-NC_2022-Q3_SCDPT4'!$AE$90</definedName>
    <definedName name="SCDPT4_551BEGINNG_28" localSheetId="3">'GMIC-NC_2022-Q3_SCDPT4'!$AF$90</definedName>
    <definedName name="SCDPT4_551BEGINNG_3" localSheetId="3">'GMIC-NC_2022-Q3_SCDPT4'!$E$90</definedName>
    <definedName name="SCDPT4_551BEGINNG_4" localSheetId="3">'GMIC-NC_2022-Q3_SCDPT4'!$F$90</definedName>
    <definedName name="SCDPT4_551BEGINNG_5" localSheetId="3">'GMIC-NC_2022-Q3_SCDPT4'!$G$90</definedName>
    <definedName name="SCDPT4_551BEGINNG_6" localSheetId="3">'GMIC-NC_2022-Q3_SCDPT4'!$H$90</definedName>
    <definedName name="SCDPT4_551BEGINNG_7" localSheetId="3">'GMIC-NC_2022-Q3_SCDPT4'!$I$90</definedName>
    <definedName name="SCDPT4_551BEGINNG_8" localSheetId="3">'GMIC-NC_2022-Q3_SCDPT4'!$J$90</definedName>
    <definedName name="SCDPT4_551BEGINNG_9" localSheetId="3">'GMIC-NC_2022-Q3_SCDPT4'!$K$90</definedName>
    <definedName name="SCDPT4_551ENDINGG_10" localSheetId="3">'GMIC-NC_2022-Q3_SCDPT4'!$L$92</definedName>
    <definedName name="SCDPT4_551ENDINGG_11" localSheetId="3">'GMIC-NC_2022-Q3_SCDPT4'!$M$92</definedName>
    <definedName name="SCDPT4_551ENDINGG_12" localSheetId="3">'GMIC-NC_2022-Q3_SCDPT4'!$N$92</definedName>
    <definedName name="SCDPT4_551ENDINGG_13" localSheetId="3">'GMIC-NC_2022-Q3_SCDPT4'!$O$92</definedName>
    <definedName name="SCDPT4_551ENDINGG_14" localSheetId="3">'GMIC-NC_2022-Q3_SCDPT4'!$P$92</definedName>
    <definedName name="SCDPT4_551ENDINGG_15" localSheetId="3">'GMIC-NC_2022-Q3_SCDPT4'!$Q$92</definedName>
    <definedName name="SCDPT4_551ENDINGG_16" localSheetId="3">'GMIC-NC_2022-Q3_SCDPT4'!$R$92</definedName>
    <definedName name="SCDPT4_551ENDINGG_17" localSheetId="3">'GMIC-NC_2022-Q3_SCDPT4'!$S$92</definedName>
    <definedName name="SCDPT4_551ENDINGG_18" localSheetId="3">'GMIC-NC_2022-Q3_SCDPT4'!$T$92</definedName>
    <definedName name="SCDPT4_551ENDINGG_19" localSheetId="3">'GMIC-NC_2022-Q3_SCDPT4'!$U$92</definedName>
    <definedName name="SCDPT4_551ENDINGG_2" localSheetId="3">'GMIC-NC_2022-Q3_SCDPT4'!$D$92</definedName>
    <definedName name="SCDPT4_551ENDINGG_20" localSheetId="3">'GMIC-NC_2022-Q3_SCDPT4'!$V$92</definedName>
    <definedName name="SCDPT4_551ENDINGG_21" localSheetId="3">'GMIC-NC_2022-Q3_SCDPT4'!$W$92</definedName>
    <definedName name="SCDPT4_551ENDINGG_22.01" localSheetId="3">'GMIC-NC_2022-Q3_SCDPT4'!$X$92</definedName>
    <definedName name="SCDPT4_551ENDINGG_22.02" localSheetId="3">'GMIC-NC_2022-Q3_SCDPT4'!$Y$92</definedName>
    <definedName name="SCDPT4_551ENDINGG_22.03" localSheetId="3">'GMIC-NC_2022-Q3_SCDPT4'!$Z$92</definedName>
    <definedName name="SCDPT4_551ENDINGG_23" localSheetId="3">'GMIC-NC_2022-Q3_SCDPT4'!$AA$92</definedName>
    <definedName name="SCDPT4_551ENDINGG_24" localSheetId="3">'GMIC-NC_2022-Q3_SCDPT4'!$AB$92</definedName>
    <definedName name="SCDPT4_551ENDINGG_25" localSheetId="3">'GMIC-NC_2022-Q3_SCDPT4'!$AC$92</definedName>
    <definedName name="SCDPT4_551ENDINGG_26" localSheetId="3">'GMIC-NC_2022-Q3_SCDPT4'!$AD$92</definedName>
    <definedName name="SCDPT4_551ENDINGG_27" localSheetId="3">'GMIC-NC_2022-Q3_SCDPT4'!$AE$92</definedName>
    <definedName name="SCDPT4_551ENDINGG_28" localSheetId="3">'GMIC-NC_2022-Q3_SCDPT4'!$AF$92</definedName>
    <definedName name="SCDPT4_551ENDINGG_3" localSheetId="3">'GMIC-NC_2022-Q3_SCDPT4'!$E$92</definedName>
    <definedName name="SCDPT4_551ENDINGG_4" localSheetId="3">'GMIC-NC_2022-Q3_SCDPT4'!$F$92</definedName>
    <definedName name="SCDPT4_551ENDINGG_5" localSheetId="3">'GMIC-NC_2022-Q3_SCDPT4'!$G$92</definedName>
    <definedName name="SCDPT4_551ENDINGG_6" localSheetId="3">'GMIC-NC_2022-Q3_SCDPT4'!$H$92</definedName>
    <definedName name="SCDPT4_551ENDINGG_7" localSheetId="3">'GMIC-NC_2022-Q3_SCDPT4'!$I$92</definedName>
    <definedName name="SCDPT4_551ENDINGG_8" localSheetId="3">'GMIC-NC_2022-Q3_SCDPT4'!$J$92</definedName>
    <definedName name="SCDPT4_551ENDINGG_9" localSheetId="3">'GMIC-NC_2022-Q3_SCDPT4'!$K$92</definedName>
    <definedName name="SCDPT4_5520000000_Range" localSheetId="3">'GMIC-NC_2022-Q3_SCDPT4'!$B$94:$AF$96</definedName>
    <definedName name="SCDPT4_5529999999_10" localSheetId="3">'GMIC-NC_2022-Q3_SCDPT4'!$L$97</definedName>
    <definedName name="SCDPT4_5529999999_11" localSheetId="3">'GMIC-NC_2022-Q3_SCDPT4'!$M$97</definedName>
    <definedName name="SCDPT4_5529999999_12" localSheetId="3">'GMIC-NC_2022-Q3_SCDPT4'!$N$97</definedName>
    <definedName name="SCDPT4_5529999999_13" localSheetId="3">'GMIC-NC_2022-Q3_SCDPT4'!$O$97</definedName>
    <definedName name="SCDPT4_5529999999_14" localSheetId="3">'GMIC-NC_2022-Q3_SCDPT4'!$P$97</definedName>
    <definedName name="SCDPT4_5529999999_15" localSheetId="3">'GMIC-NC_2022-Q3_SCDPT4'!$Q$97</definedName>
    <definedName name="SCDPT4_5529999999_16" localSheetId="3">'GMIC-NC_2022-Q3_SCDPT4'!$R$97</definedName>
    <definedName name="SCDPT4_5529999999_17" localSheetId="3">'GMIC-NC_2022-Q3_SCDPT4'!$S$97</definedName>
    <definedName name="SCDPT4_5529999999_18" localSheetId="3">'GMIC-NC_2022-Q3_SCDPT4'!$T$97</definedName>
    <definedName name="SCDPT4_5529999999_19" localSheetId="3">'GMIC-NC_2022-Q3_SCDPT4'!$U$97</definedName>
    <definedName name="SCDPT4_5529999999_20" localSheetId="3">'GMIC-NC_2022-Q3_SCDPT4'!$V$97</definedName>
    <definedName name="SCDPT4_5529999999_7" localSheetId="3">'GMIC-NC_2022-Q3_SCDPT4'!$I$97</definedName>
    <definedName name="SCDPT4_5529999999_9" localSheetId="3">'GMIC-NC_2022-Q3_SCDPT4'!$K$97</definedName>
    <definedName name="SCDPT4_552BEGINNG_1" localSheetId="3">'GMIC-NC_2022-Q3_SCDPT4'!$C$94</definedName>
    <definedName name="SCDPT4_552BEGINNG_10" localSheetId="3">'GMIC-NC_2022-Q3_SCDPT4'!$L$94</definedName>
    <definedName name="SCDPT4_552BEGINNG_11" localSheetId="3">'GMIC-NC_2022-Q3_SCDPT4'!$M$94</definedName>
    <definedName name="SCDPT4_552BEGINNG_12" localSheetId="3">'GMIC-NC_2022-Q3_SCDPT4'!$N$94</definedName>
    <definedName name="SCDPT4_552BEGINNG_13" localSheetId="3">'GMIC-NC_2022-Q3_SCDPT4'!$O$94</definedName>
    <definedName name="SCDPT4_552BEGINNG_14" localSheetId="3">'GMIC-NC_2022-Q3_SCDPT4'!$P$94</definedName>
    <definedName name="SCDPT4_552BEGINNG_15" localSheetId="3">'GMIC-NC_2022-Q3_SCDPT4'!$Q$94</definedName>
    <definedName name="SCDPT4_552BEGINNG_16" localSheetId="3">'GMIC-NC_2022-Q3_SCDPT4'!$R$94</definedName>
    <definedName name="SCDPT4_552BEGINNG_17" localSheetId="3">'GMIC-NC_2022-Q3_SCDPT4'!$S$94</definedName>
    <definedName name="SCDPT4_552BEGINNG_18" localSheetId="3">'GMIC-NC_2022-Q3_SCDPT4'!$T$94</definedName>
    <definedName name="SCDPT4_552BEGINNG_19" localSheetId="3">'GMIC-NC_2022-Q3_SCDPT4'!$U$94</definedName>
    <definedName name="SCDPT4_552BEGINNG_2" localSheetId="3">'GMIC-NC_2022-Q3_SCDPT4'!$D$94</definedName>
    <definedName name="SCDPT4_552BEGINNG_20" localSheetId="3">'GMIC-NC_2022-Q3_SCDPT4'!$V$94</definedName>
    <definedName name="SCDPT4_552BEGINNG_21" localSheetId="3">'GMIC-NC_2022-Q3_SCDPT4'!$W$94</definedName>
    <definedName name="SCDPT4_552BEGINNG_22.01" localSheetId="3">'GMIC-NC_2022-Q3_SCDPT4'!$X$94</definedName>
    <definedName name="SCDPT4_552BEGINNG_22.02" localSheetId="3">'GMIC-NC_2022-Q3_SCDPT4'!$Y$94</definedName>
    <definedName name="SCDPT4_552BEGINNG_22.03" localSheetId="3">'GMIC-NC_2022-Q3_SCDPT4'!$Z$94</definedName>
    <definedName name="SCDPT4_552BEGINNG_23" localSheetId="3">'GMIC-NC_2022-Q3_SCDPT4'!$AA$94</definedName>
    <definedName name="SCDPT4_552BEGINNG_24" localSheetId="3">'GMIC-NC_2022-Q3_SCDPT4'!$AB$94</definedName>
    <definedName name="SCDPT4_552BEGINNG_25" localSheetId="3">'GMIC-NC_2022-Q3_SCDPT4'!$AC$94</definedName>
    <definedName name="SCDPT4_552BEGINNG_26" localSheetId="3">'GMIC-NC_2022-Q3_SCDPT4'!$AD$94</definedName>
    <definedName name="SCDPT4_552BEGINNG_27" localSheetId="3">'GMIC-NC_2022-Q3_SCDPT4'!$AE$94</definedName>
    <definedName name="SCDPT4_552BEGINNG_28" localSheetId="3">'GMIC-NC_2022-Q3_SCDPT4'!$AF$94</definedName>
    <definedName name="SCDPT4_552BEGINNG_3" localSheetId="3">'GMIC-NC_2022-Q3_SCDPT4'!$E$94</definedName>
    <definedName name="SCDPT4_552BEGINNG_4" localSheetId="3">'GMIC-NC_2022-Q3_SCDPT4'!$F$94</definedName>
    <definedName name="SCDPT4_552BEGINNG_5" localSheetId="3">'GMIC-NC_2022-Q3_SCDPT4'!$G$94</definedName>
    <definedName name="SCDPT4_552BEGINNG_6" localSheetId="3">'GMIC-NC_2022-Q3_SCDPT4'!$H$94</definedName>
    <definedName name="SCDPT4_552BEGINNG_7" localSheetId="3">'GMIC-NC_2022-Q3_SCDPT4'!$I$94</definedName>
    <definedName name="SCDPT4_552BEGINNG_8" localSheetId="3">'GMIC-NC_2022-Q3_SCDPT4'!$J$94</definedName>
    <definedName name="SCDPT4_552BEGINNG_9" localSheetId="3">'GMIC-NC_2022-Q3_SCDPT4'!$K$94</definedName>
    <definedName name="SCDPT4_552ENDINGG_10" localSheetId="3">'GMIC-NC_2022-Q3_SCDPT4'!$L$96</definedName>
    <definedName name="SCDPT4_552ENDINGG_11" localSheetId="3">'GMIC-NC_2022-Q3_SCDPT4'!$M$96</definedName>
    <definedName name="SCDPT4_552ENDINGG_12" localSheetId="3">'GMIC-NC_2022-Q3_SCDPT4'!$N$96</definedName>
    <definedName name="SCDPT4_552ENDINGG_13" localSheetId="3">'GMIC-NC_2022-Q3_SCDPT4'!$O$96</definedName>
    <definedName name="SCDPT4_552ENDINGG_14" localSheetId="3">'GMIC-NC_2022-Q3_SCDPT4'!$P$96</definedName>
    <definedName name="SCDPT4_552ENDINGG_15" localSheetId="3">'GMIC-NC_2022-Q3_SCDPT4'!$Q$96</definedName>
    <definedName name="SCDPT4_552ENDINGG_16" localSheetId="3">'GMIC-NC_2022-Q3_SCDPT4'!$R$96</definedName>
    <definedName name="SCDPT4_552ENDINGG_17" localSheetId="3">'GMIC-NC_2022-Q3_SCDPT4'!$S$96</definedName>
    <definedName name="SCDPT4_552ENDINGG_18" localSheetId="3">'GMIC-NC_2022-Q3_SCDPT4'!$T$96</definedName>
    <definedName name="SCDPT4_552ENDINGG_19" localSheetId="3">'GMIC-NC_2022-Q3_SCDPT4'!$U$96</definedName>
    <definedName name="SCDPT4_552ENDINGG_2" localSheetId="3">'GMIC-NC_2022-Q3_SCDPT4'!$D$96</definedName>
    <definedName name="SCDPT4_552ENDINGG_20" localSheetId="3">'GMIC-NC_2022-Q3_SCDPT4'!$V$96</definedName>
    <definedName name="SCDPT4_552ENDINGG_21" localSheetId="3">'GMIC-NC_2022-Q3_SCDPT4'!$W$96</definedName>
    <definedName name="SCDPT4_552ENDINGG_22.01" localSheetId="3">'GMIC-NC_2022-Q3_SCDPT4'!$X$96</definedName>
    <definedName name="SCDPT4_552ENDINGG_22.02" localSheetId="3">'GMIC-NC_2022-Q3_SCDPT4'!$Y$96</definedName>
    <definedName name="SCDPT4_552ENDINGG_22.03" localSheetId="3">'GMIC-NC_2022-Q3_SCDPT4'!$Z$96</definedName>
    <definedName name="SCDPT4_552ENDINGG_23" localSheetId="3">'GMIC-NC_2022-Q3_SCDPT4'!$AA$96</definedName>
    <definedName name="SCDPT4_552ENDINGG_24" localSheetId="3">'GMIC-NC_2022-Q3_SCDPT4'!$AB$96</definedName>
    <definedName name="SCDPT4_552ENDINGG_25" localSheetId="3">'GMIC-NC_2022-Q3_SCDPT4'!$AC$96</definedName>
    <definedName name="SCDPT4_552ENDINGG_26" localSheetId="3">'GMIC-NC_2022-Q3_SCDPT4'!$AD$96</definedName>
    <definedName name="SCDPT4_552ENDINGG_27" localSheetId="3">'GMIC-NC_2022-Q3_SCDPT4'!$AE$96</definedName>
    <definedName name="SCDPT4_552ENDINGG_28" localSheetId="3">'GMIC-NC_2022-Q3_SCDPT4'!$AF$96</definedName>
    <definedName name="SCDPT4_552ENDINGG_3" localSheetId="3">'GMIC-NC_2022-Q3_SCDPT4'!$E$96</definedName>
    <definedName name="SCDPT4_552ENDINGG_4" localSheetId="3">'GMIC-NC_2022-Q3_SCDPT4'!$F$96</definedName>
    <definedName name="SCDPT4_552ENDINGG_5" localSheetId="3">'GMIC-NC_2022-Q3_SCDPT4'!$G$96</definedName>
    <definedName name="SCDPT4_552ENDINGG_6" localSheetId="3">'GMIC-NC_2022-Q3_SCDPT4'!$H$96</definedName>
    <definedName name="SCDPT4_552ENDINGG_7" localSheetId="3">'GMIC-NC_2022-Q3_SCDPT4'!$I$96</definedName>
    <definedName name="SCDPT4_552ENDINGG_8" localSheetId="3">'GMIC-NC_2022-Q3_SCDPT4'!$J$96</definedName>
    <definedName name="SCDPT4_552ENDINGG_9" localSheetId="3">'GMIC-NC_2022-Q3_SCDPT4'!$K$96</definedName>
    <definedName name="SCDPT4_5710000000_Range" localSheetId="3">'GMIC-NC_2022-Q3_SCDPT4'!$B$98:$AF$100</definedName>
    <definedName name="SCDPT4_5719999999_10" localSheetId="3">'GMIC-NC_2022-Q3_SCDPT4'!$L$101</definedName>
    <definedName name="SCDPT4_5719999999_11" localSheetId="3">'GMIC-NC_2022-Q3_SCDPT4'!$M$101</definedName>
    <definedName name="SCDPT4_5719999999_12" localSheetId="3">'GMIC-NC_2022-Q3_SCDPT4'!$N$101</definedName>
    <definedName name="SCDPT4_5719999999_13" localSheetId="3">'GMIC-NC_2022-Q3_SCDPT4'!$O$101</definedName>
    <definedName name="SCDPT4_5719999999_14" localSheetId="3">'GMIC-NC_2022-Q3_SCDPT4'!$P$101</definedName>
    <definedName name="SCDPT4_5719999999_15" localSheetId="3">'GMIC-NC_2022-Q3_SCDPT4'!$Q$101</definedName>
    <definedName name="SCDPT4_5719999999_16" localSheetId="3">'GMIC-NC_2022-Q3_SCDPT4'!$R$101</definedName>
    <definedName name="SCDPT4_5719999999_17" localSheetId="3">'GMIC-NC_2022-Q3_SCDPT4'!$S$101</definedName>
    <definedName name="SCDPT4_5719999999_18" localSheetId="3">'GMIC-NC_2022-Q3_SCDPT4'!$T$101</definedName>
    <definedName name="SCDPT4_5719999999_19" localSheetId="3">'GMIC-NC_2022-Q3_SCDPT4'!$U$101</definedName>
    <definedName name="SCDPT4_5719999999_20" localSheetId="3">'GMIC-NC_2022-Q3_SCDPT4'!$V$101</definedName>
    <definedName name="SCDPT4_5719999999_7" localSheetId="3">'GMIC-NC_2022-Q3_SCDPT4'!$I$101</definedName>
    <definedName name="SCDPT4_5719999999_9" localSheetId="3">'GMIC-NC_2022-Q3_SCDPT4'!$K$101</definedName>
    <definedName name="SCDPT4_571BEGINNG_1" localSheetId="3">'GMIC-NC_2022-Q3_SCDPT4'!$C$98</definedName>
    <definedName name="SCDPT4_571BEGINNG_10" localSheetId="3">'GMIC-NC_2022-Q3_SCDPT4'!$L$98</definedName>
    <definedName name="SCDPT4_571BEGINNG_11" localSheetId="3">'GMIC-NC_2022-Q3_SCDPT4'!$M$98</definedName>
    <definedName name="SCDPT4_571BEGINNG_12" localSheetId="3">'GMIC-NC_2022-Q3_SCDPT4'!$N$98</definedName>
    <definedName name="SCDPT4_571BEGINNG_13" localSheetId="3">'GMIC-NC_2022-Q3_SCDPT4'!$O$98</definedName>
    <definedName name="SCDPT4_571BEGINNG_14" localSheetId="3">'GMIC-NC_2022-Q3_SCDPT4'!$P$98</definedName>
    <definedName name="SCDPT4_571BEGINNG_15" localSheetId="3">'GMIC-NC_2022-Q3_SCDPT4'!$Q$98</definedName>
    <definedName name="SCDPT4_571BEGINNG_16" localSheetId="3">'GMIC-NC_2022-Q3_SCDPT4'!$R$98</definedName>
    <definedName name="SCDPT4_571BEGINNG_17" localSheetId="3">'GMIC-NC_2022-Q3_SCDPT4'!$S$98</definedName>
    <definedName name="SCDPT4_571BEGINNG_18" localSheetId="3">'GMIC-NC_2022-Q3_SCDPT4'!$T$98</definedName>
    <definedName name="SCDPT4_571BEGINNG_19" localSheetId="3">'GMIC-NC_2022-Q3_SCDPT4'!$U$98</definedName>
    <definedName name="SCDPT4_571BEGINNG_2" localSheetId="3">'GMIC-NC_2022-Q3_SCDPT4'!$D$98</definedName>
    <definedName name="SCDPT4_571BEGINNG_20" localSheetId="3">'GMIC-NC_2022-Q3_SCDPT4'!$V$98</definedName>
    <definedName name="SCDPT4_571BEGINNG_21" localSheetId="3">'GMIC-NC_2022-Q3_SCDPT4'!$W$98</definedName>
    <definedName name="SCDPT4_571BEGINNG_22.01" localSheetId="3">'GMIC-NC_2022-Q3_SCDPT4'!$X$98</definedName>
    <definedName name="SCDPT4_571BEGINNG_22.02" localSheetId="3">'GMIC-NC_2022-Q3_SCDPT4'!$Y$98</definedName>
    <definedName name="SCDPT4_571BEGINNG_22.03" localSheetId="3">'GMIC-NC_2022-Q3_SCDPT4'!$Z$98</definedName>
    <definedName name="SCDPT4_571BEGINNG_23" localSheetId="3">'GMIC-NC_2022-Q3_SCDPT4'!$AA$98</definedName>
    <definedName name="SCDPT4_571BEGINNG_24" localSheetId="3">'GMIC-NC_2022-Q3_SCDPT4'!$AB$98</definedName>
    <definedName name="SCDPT4_571BEGINNG_25" localSheetId="3">'GMIC-NC_2022-Q3_SCDPT4'!$AC$98</definedName>
    <definedName name="SCDPT4_571BEGINNG_26" localSheetId="3">'GMIC-NC_2022-Q3_SCDPT4'!$AD$98</definedName>
    <definedName name="SCDPT4_571BEGINNG_27" localSheetId="3">'GMIC-NC_2022-Q3_SCDPT4'!$AE$98</definedName>
    <definedName name="SCDPT4_571BEGINNG_28" localSheetId="3">'GMIC-NC_2022-Q3_SCDPT4'!$AF$98</definedName>
    <definedName name="SCDPT4_571BEGINNG_3" localSheetId="3">'GMIC-NC_2022-Q3_SCDPT4'!$E$98</definedName>
    <definedName name="SCDPT4_571BEGINNG_4" localSheetId="3">'GMIC-NC_2022-Q3_SCDPT4'!$F$98</definedName>
    <definedName name="SCDPT4_571BEGINNG_5" localSheetId="3">'GMIC-NC_2022-Q3_SCDPT4'!$G$98</definedName>
    <definedName name="SCDPT4_571BEGINNG_6" localSheetId="3">'GMIC-NC_2022-Q3_SCDPT4'!$H$98</definedName>
    <definedName name="SCDPT4_571BEGINNG_7" localSheetId="3">'GMIC-NC_2022-Q3_SCDPT4'!$I$98</definedName>
    <definedName name="SCDPT4_571BEGINNG_8" localSheetId="3">'GMIC-NC_2022-Q3_SCDPT4'!$J$98</definedName>
    <definedName name="SCDPT4_571BEGINNG_9" localSheetId="3">'GMIC-NC_2022-Q3_SCDPT4'!$K$98</definedName>
    <definedName name="SCDPT4_571ENDINGG_10" localSheetId="3">'GMIC-NC_2022-Q3_SCDPT4'!$L$100</definedName>
    <definedName name="SCDPT4_571ENDINGG_11" localSheetId="3">'GMIC-NC_2022-Q3_SCDPT4'!$M$100</definedName>
    <definedName name="SCDPT4_571ENDINGG_12" localSheetId="3">'GMIC-NC_2022-Q3_SCDPT4'!$N$100</definedName>
    <definedName name="SCDPT4_571ENDINGG_13" localSheetId="3">'GMIC-NC_2022-Q3_SCDPT4'!$O$100</definedName>
    <definedName name="SCDPT4_571ENDINGG_14" localSheetId="3">'GMIC-NC_2022-Q3_SCDPT4'!$P$100</definedName>
    <definedName name="SCDPT4_571ENDINGG_15" localSheetId="3">'GMIC-NC_2022-Q3_SCDPT4'!$Q$100</definedName>
    <definedName name="SCDPT4_571ENDINGG_16" localSheetId="3">'GMIC-NC_2022-Q3_SCDPT4'!$R$100</definedName>
    <definedName name="SCDPT4_571ENDINGG_17" localSheetId="3">'GMIC-NC_2022-Q3_SCDPT4'!$S$100</definedName>
    <definedName name="SCDPT4_571ENDINGG_18" localSheetId="3">'GMIC-NC_2022-Q3_SCDPT4'!$T$100</definedName>
    <definedName name="SCDPT4_571ENDINGG_19" localSheetId="3">'GMIC-NC_2022-Q3_SCDPT4'!$U$100</definedName>
    <definedName name="SCDPT4_571ENDINGG_2" localSheetId="3">'GMIC-NC_2022-Q3_SCDPT4'!$D$100</definedName>
    <definedName name="SCDPT4_571ENDINGG_20" localSheetId="3">'GMIC-NC_2022-Q3_SCDPT4'!$V$100</definedName>
    <definedName name="SCDPT4_571ENDINGG_21" localSheetId="3">'GMIC-NC_2022-Q3_SCDPT4'!$W$100</definedName>
    <definedName name="SCDPT4_571ENDINGG_22.01" localSheetId="3">'GMIC-NC_2022-Q3_SCDPT4'!$X$100</definedName>
    <definedName name="SCDPT4_571ENDINGG_22.02" localSheetId="3">'GMIC-NC_2022-Q3_SCDPT4'!$Y$100</definedName>
    <definedName name="SCDPT4_571ENDINGG_22.03" localSheetId="3">'GMIC-NC_2022-Q3_SCDPT4'!$Z$100</definedName>
    <definedName name="SCDPT4_571ENDINGG_23" localSheetId="3">'GMIC-NC_2022-Q3_SCDPT4'!$AA$100</definedName>
    <definedName name="SCDPT4_571ENDINGG_24" localSheetId="3">'GMIC-NC_2022-Q3_SCDPT4'!$AB$100</definedName>
    <definedName name="SCDPT4_571ENDINGG_25" localSheetId="3">'GMIC-NC_2022-Q3_SCDPT4'!$AC$100</definedName>
    <definedName name="SCDPT4_571ENDINGG_26" localSheetId="3">'GMIC-NC_2022-Q3_SCDPT4'!$AD$100</definedName>
    <definedName name="SCDPT4_571ENDINGG_27" localSheetId="3">'GMIC-NC_2022-Q3_SCDPT4'!$AE$100</definedName>
    <definedName name="SCDPT4_571ENDINGG_28" localSheetId="3">'GMIC-NC_2022-Q3_SCDPT4'!$AF$100</definedName>
    <definedName name="SCDPT4_571ENDINGG_3" localSheetId="3">'GMIC-NC_2022-Q3_SCDPT4'!$E$100</definedName>
    <definedName name="SCDPT4_571ENDINGG_4" localSheetId="3">'GMIC-NC_2022-Q3_SCDPT4'!$F$100</definedName>
    <definedName name="SCDPT4_571ENDINGG_5" localSheetId="3">'GMIC-NC_2022-Q3_SCDPT4'!$G$100</definedName>
    <definedName name="SCDPT4_571ENDINGG_6" localSheetId="3">'GMIC-NC_2022-Q3_SCDPT4'!$H$100</definedName>
    <definedName name="SCDPT4_571ENDINGG_7" localSheetId="3">'GMIC-NC_2022-Q3_SCDPT4'!$I$100</definedName>
    <definedName name="SCDPT4_571ENDINGG_8" localSheetId="3">'GMIC-NC_2022-Q3_SCDPT4'!$J$100</definedName>
    <definedName name="SCDPT4_571ENDINGG_9" localSheetId="3">'GMIC-NC_2022-Q3_SCDPT4'!$K$100</definedName>
    <definedName name="SCDPT4_5720000000_Range" localSheetId="3">'GMIC-NC_2022-Q3_SCDPT4'!$B$102:$AF$104</definedName>
    <definedName name="SCDPT4_5729999999_10" localSheetId="3">'GMIC-NC_2022-Q3_SCDPT4'!$L$105</definedName>
    <definedName name="SCDPT4_5729999999_11" localSheetId="3">'GMIC-NC_2022-Q3_SCDPT4'!$M$105</definedName>
    <definedName name="SCDPT4_5729999999_12" localSheetId="3">'GMIC-NC_2022-Q3_SCDPT4'!$N$105</definedName>
    <definedName name="SCDPT4_5729999999_13" localSheetId="3">'GMIC-NC_2022-Q3_SCDPT4'!$O$105</definedName>
    <definedName name="SCDPT4_5729999999_14" localSheetId="3">'GMIC-NC_2022-Q3_SCDPT4'!$P$105</definedName>
    <definedName name="SCDPT4_5729999999_15" localSheetId="3">'GMIC-NC_2022-Q3_SCDPT4'!$Q$105</definedName>
    <definedName name="SCDPT4_5729999999_16" localSheetId="3">'GMIC-NC_2022-Q3_SCDPT4'!$R$105</definedName>
    <definedName name="SCDPT4_5729999999_17" localSheetId="3">'GMIC-NC_2022-Q3_SCDPT4'!$S$105</definedName>
    <definedName name="SCDPT4_5729999999_18" localSheetId="3">'GMIC-NC_2022-Q3_SCDPT4'!$T$105</definedName>
    <definedName name="SCDPT4_5729999999_19" localSheetId="3">'GMIC-NC_2022-Q3_SCDPT4'!$U$105</definedName>
    <definedName name="SCDPT4_5729999999_20" localSheetId="3">'GMIC-NC_2022-Q3_SCDPT4'!$V$105</definedName>
    <definedName name="SCDPT4_5729999999_7" localSheetId="3">'GMIC-NC_2022-Q3_SCDPT4'!$I$105</definedName>
    <definedName name="SCDPT4_5729999999_9" localSheetId="3">'GMIC-NC_2022-Q3_SCDPT4'!$K$105</definedName>
    <definedName name="SCDPT4_572BEGINNG_1" localSheetId="3">'GMIC-NC_2022-Q3_SCDPT4'!$C$102</definedName>
    <definedName name="SCDPT4_572BEGINNG_10" localSheetId="3">'GMIC-NC_2022-Q3_SCDPT4'!$L$102</definedName>
    <definedName name="SCDPT4_572BEGINNG_11" localSheetId="3">'GMIC-NC_2022-Q3_SCDPT4'!$M$102</definedName>
    <definedName name="SCDPT4_572BEGINNG_12" localSheetId="3">'GMIC-NC_2022-Q3_SCDPT4'!$N$102</definedName>
    <definedName name="SCDPT4_572BEGINNG_13" localSheetId="3">'GMIC-NC_2022-Q3_SCDPT4'!$O$102</definedName>
    <definedName name="SCDPT4_572BEGINNG_14" localSheetId="3">'GMIC-NC_2022-Q3_SCDPT4'!$P$102</definedName>
    <definedName name="SCDPT4_572BEGINNG_15" localSheetId="3">'GMIC-NC_2022-Q3_SCDPT4'!$Q$102</definedName>
    <definedName name="SCDPT4_572BEGINNG_16" localSheetId="3">'GMIC-NC_2022-Q3_SCDPT4'!$R$102</definedName>
    <definedName name="SCDPT4_572BEGINNG_17" localSheetId="3">'GMIC-NC_2022-Q3_SCDPT4'!$S$102</definedName>
    <definedName name="SCDPT4_572BEGINNG_18" localSheetId="3">'GMIC-NC_2022-Q3_SCDPT4'!$T$102</definedName>
    <definedName name="SCDPT4_572BEGINNG_19" localSheetId="3">'GMIC-NC_2022-Q3_SCDPT4'!$U$102</definedName>
    <definedName name="SCDPT4_572BEGINNG_2" localSheetId="3">'GMIC-NC_2022-Q3_SCDPT4'!$D$102</definedName>
    <definedName name="SCDPT4_572BEGINNG_20" localSheetId="3">'GMIC-NC_2022-Q3_SCDPT4'!$V$102</definedName>
    <definedName name="SCDPT4_572BEGINNG_21" localSheetId="3">'GMIC-NC_2022-Q3_SCDPT4'!$W$102</definedName>
    <definedName name="SCDPT4_572BEGINNG_22.01" localSheetId="3">'GMIC-NC_2022-Q3_SCDPT4'!$X$102</definedName>
    <definedName name="SCDPT4_572BEGINNG_22.02" localSheetId="3">'GMIC-NC_2022-Q3_SCDPT4'!$Y$102</definedName>
    <definedName name="SCDPT4_572BEGINNG_22.03" localSheetId="3">'GMIC-NC_2022-Q3_SCDPT4'!$Z$102</definedName>
    <definedName name="SCDPT4_572BEGINNG_23" localSheetId="3">'GMIC-NC_2022-Q3_SCDPT4'!$AA$102</definedName>
    <definedName name="SCDPT4_572BEGINNG_24" localSheetId="3">'GMIC-NC_2022-Q3_SCDPT4'!$AB$102</definedName>
    <definedName name="SCDPT4_572BEGINNG_25" localSheetId="3">'GMIC-NC_2022-Q3_SCDPT4'!$AC$102</definedName>
    <definedName name="SCDPT4_572BEGINNG_26" localSheetId="3">'GMIC-NC_2022-Q3_SCDPT4'!$AD$102</definedName>
    <definedName name="SCDPT4_572BEGINNG_27" localSheetId="3">'GMIC-NC_2022-Q3_SCDPT4'!$AE$102</definedName>
    <definedName name="SCDPT4_572BEGINNG_28" localSheetId="3">'GMIC-NC_2022-Q3_SCDPT4'!$AF$102</definedName>
    <definedName name="SCDPT4_572BEGINNG_3" localSheetId="3">'GMIC-NC_2022-Q3_SCDPT4'!$E$102</definedName>
    <definedName name="SCDPT4_572BEGINNG_4" localSheetId="3">'GMIC-NC_2022-Q3_SCDPT4'!$F$102</definedName>
    <definedName name="SCDPT4_572BEGINNG_5" localSheetId="3">'GMIC-NC_2022-Q3_SCDPT4'!$G$102</definedName>
    <definedName name="SCDPT4_572BEGINNG_6" localSheetId="3">'GMIC-NC_2022-Q3_SCDPT4'!$H$102</definedName>
    <definedName name="SCDPT4_572BEGINNG_7" localSheetId="3">'GMIC-NC_2022-Q3_SCDPT4'!$I$102</definedName>
    <definedName name="SCDPT4_572BEGINNG_8" localSheetId="3">'GMIC-NC_2022-Q3_SCDPT4'!$J$102</definedName>
    <definedName name="SCDPT4_572BEGINNG_9" localSheetId="3">'GMIC-NC_2022-Q3_SCDPT4'!$K$102</definedName>
    <definedName name="SCDPT4_572ENDINGG_10" localSheetId="3">'GMIC-NC_2022-Q3_SCDPT4'!$L$104</definedName>
    <definedName name="SCDPT4_572ENDINGG_11" localSheetId="3">'GMIC-NC_2022-Q3_SCDPT4'!$M$104</definedName>
    <definedName name="SCDPT4_572ENDINGG_12" localSheetId="3">'GMIC-NC_2022-Q3_SCDPT4'!$N$104</definedName>
    <definedName name="SCDPT4_572ENDINGG_13" localSheetId="3">'GMIC-NC_2022-Q3_SCDPT4'!$O$104</definedName>
    <definedName name="SCDPT4_572ENDINGG_14" localSheetId="3">'GMIC-NC_2022-Q3_SCDPT4'!$P$104</definedName>
    <definedName name="SCDPT4_572ENDINGG_15" localSheetId="3">'GMIC-NC_2022-Q3_SCDPT4'!$Q$104</definedName>
    <definedName name="SCDPT4_572ENDINGG_16" localSheetId="3">'GMIC-NC_2022-Q3_SCDPT4'!$R$104</definedName>
    <definedName name="SCDPT4_572ENDINGG_17" localSheetId="3">'GMIC-NC_2022-Q3_SCDPT4'!$S$104</definedName>
    <definedName name="SCDPT4_572ENDINGG_18" localSheetId="3">'GMIC-NC_2022-Q3_SCDPT4'!$T$104</definedName>
    <definedName name="SCDPT4_572ENDINGG_19" localSheetId="3">'GMIC-NC_2022-Q3_SCDPT4'!$U$104</definedName>
    <definedName name="SCDPT4_572ENDINGG_2" localSheetId="3">'GMIC-NC_2022-Q3_SCDPT4'!$D$104</definedName>
    <definedName name="SCDPT4_572ENDINGG_20" localSheetId="3">'GMIC-NC_2022-Q3_SCDPT4'!$V$104</definedName>
    <definedName name="SCDPT4_572ENDINGG_21" localSheetId="3">'GMIC-NC_2022-Q3_SCDPT4'!$W$104</definedName>
    <definedName name="SCDPT4_572ENDINGG_22.01" localSheetId="3">'GMIC-NC_2022-Q3_SCDPT4'!$X$104</definedName>
    <definedName name="SCDPT4_572ENDINGG_22.02" localSheetId="3">'GMIC-NC_2022-Q3_SCDPT4'!$Y$104</definedName>
    <definedName name="SCDPT4_572ENDINGG_22.03" localSheetId="3">'GMIC-NC_2022-Q3_SCDPT4'!$Z$104</definedName>
    <definedName name="SCDPT4_572ENDINGG_23" localSheetId="3">'GMIC-NC_2022-Q3_SCDPT4'!$AA$104</definedName>
    <definedName name="SCDPT4_572ENDINGG_24" localSheetId="3">'GMIC-NC_2022-Q3_SCDPT4'!$AB$104</definedName>
    <definedName name="SCDPT4_572ENDINGG_25" localSheetId="3">'GMIC-NC_2022-Q3_SCDPT4'!$AC$104</definedName>
    <definedName name="SCDPT4_572ENDINGG_26" localSheetId="3">'GMIC-NC_2022-Q3_SCDPT4'!$AD$104</definedName>
    <definedName name="SCDPT4_572ENDINGG_27" localSheetId="3">'GMIC-NC_2022-Q3_SCDPT4'!$AE$104</definedName>
    <definedName name="SCDPT4_572ENDINGG_28" localSheetId="3">'GMIC-NC_2022-Q3_SCDPT4'!$AF$104</definedName>
    <definedName name="SCDPT4_572ENDINGG_3" localSheetId="3">'GMIC-NC_2022-Q3_SCDPT4'!$E$104</definedName>
    <definedName name="SCDPT4_572ENDINGG_4" localSheetId="3">'GMIC-NC_2022-Q3_SCDPT4'!$F$104</definedName>
    <definedName name="SCDPT4_572ENDINGG_5" localSheetId="3">'GMIC-NC_2022-Q3_SCDPT4'!$G$104</definedName>
    <definedName name="SCDPT4_572ENDINGG_6" localSheetId="3">'GMIC-NC_2022-Q3_SCDPT4'!$H$104</definedName>
    <definedName name="SCDPT4_572ENDINGG_7" localSheetId="3">'GMIC-NC_2022-Q3_SCDPT4'!$I$104</definedName>
    <definedName name="SCDPT4_572ENDINGG_8" localSheetId="3">'GMIC-NC_2022-Q3_SCDPT4'!$J$104</definedName>
    <definedName name="SCDPT4_572ENDINGG_9" localSheetId="3">'GMIC-NC_2022-Q3_SCDPT4'!$K$104</definedName>
    <definedName name="SCDPT4_5810000000_Range" localSheetId="3">'GMIC-NC_2022-Q3_SCDPT4'!$B$106:$AF$108</definedName>
    <definedName name="SCDPT4_5819999999_10" localSheetId="3">'GMIC-NC_2022-Q3_SCDPT4'!$L$109</definedName>
    <definedName name="SCDPT4_5819999999_11" localSheetId="3">'GMIC-NC_2022-Q3_SCDPT4'!$M$109</definedName>
    <definedName name="SCDPT4_5819999999_12" localSheetId="3">'GMIC-NC_2022-Q3_SCDPT4'!$N$109</definedName>
    <definedName name="SCDPT4_5819999999_13" localSheetId="3">'GMIC-NC_2022-Q3_SCDPT4'!$O$109</definedName>
    <definedName name="SCDPT4_5819999999_14" localSheetId="3">'GMIC-NC_2022-Q3_SCDPT4'!$P$109</definedName>
    <definedName name="SCDPT4_5819999999_15" localSheetId="3">'GMIC-NC_2022-Q3_SCDPT4'!$Q$109</definedName>
    <definedName name="SCDPT4_5819999999_16" localSheetId="3">'GMIC-NC_2022-Q3_SCDPT4'!$R$109</definedName>
    <definedName name="SCDPT4_5819999999_17" localSheetId="3">'GMIC-NC_2022-Q3_SCDPT4'!$S$109</definedName>
    <definedName name="SCDPT4_5819999999_18" localSheetId="3">'GMIC-NC_2022-Q3_SCDPT4'!$T$109</definedName>
    <definedName name="SCDPT4_5819999999_19" localSheetId="3">'GMIC-NC_2022-Q3_SCDPT4'!$U$109</definedName>
    <definedName name="SCDPT4_5819999999_20" localSheetId="3">'GMIC-NC_2022-Q3_SCDPT4'!$V$109</definedName>
    <definedName name="SCDPT4_5819999999_7" localSheetId="3">'GMIC-NC_2022-Q3_SCDPT4'!$I$109</definedName>
    <definedName name="SCDPT4_5819999999_9" localSheetId="3">'GMIC-NC_2022-Q3_SCDPT4'!$K$109</definedName>
    <definedName name="SCDPT4_581BEGINNG_1" localSheetId="3">'GMIC-NC_2022-Q3_SCDPT4'!$C$106</definedName>
    <definedName name="SCDPT4_581BEGINNG_10" localSheetId="3">'GMIC-NC_2022-Q3_SCDPT4'!$L$106</definedName>
    <definedName name="SCDPT4_581BEGINNG_11" localSheetId="3">'GMIC-NC_2022-Q3_SCDPT4'!$M$106</definedName>
    <definedName name="SCDPT4_581BEGINNG_12" localSheetId="3">'GMIC-NC_2022-Q3_SCDPT4'!$N$106</definedName>
    <definedName name="SCDPT4_581BEGINNG_13" localSheetId="3">'GMIC-NC_2022-Q3_SCDPT4'!$O$106</definedName>
    <definedName name="SCDPT4_581BEGINNG_14" localSheetId="3">'GMIC-NC_2022-Q3_SCDPT4'!$P$106</definedName>
    <definedName name="SCDPT4_581BEGINNG_15" localSheetId="3">'GMIC-NC_2022-Q3_SCDPT4'!$Q$106</definedName>
    <definedName name="SCDPT4_581BEGINNG_16" localSheetId="3">'GMIC-NC_2022-Q3_SCDPT4'!$R$106</definedName>
    <definedName name="SCDPT4_581BEGINNG_17" localSheetId="3">'GMIC-NC_2022-Q3_SCDPT4'!$S$106</definedName>
    <definedName name="SCDPT4_581BEGINNG_18" localSheetId="3">'GMIC-NC_2022-Q3_SCDPT4'!$T$106</definedName>
    <definedName name="SCDPT4_581BEGINNG_19" localSheetId="3">'GMIC-NC_2022-Q3_SCDPT4'!$U$106</definedName>
    <definedName name="SCDPT4_581BEGINNG_2" localSheetId="3">'GMIC-NC_2022-Q3_SCDPT4'!$D$106</definedName>
    <definedName name="SCDPT4_581BEGINNG_20" localSheetId="3">'GMIC-NC_2022-Q3_SCDPT4'!$V$106</definedName>
    <definedName name="SCDPT4_581BEGINNG_21" localSheetId="3">'GMIC-NC_2022-Q3_SCDPT4'!$W$106</definedName>
    <definedName name="SCDPT4_581BEGINNG_22.01" localSheetId="3">'GMIC-NC_2022-Q3_SCDPT4'!$X$106</definedName>
    <definedName name="SCDPT4_581BEGINNG_22.02" localSheetId="3">'GMIC-NC_2022-Q3_SCDPT4'!$Y$106</definedName>
    <definedName name="SCDPT4_581BEGINNG_22.03" localSheetId="3">'GMIC-NC_2022-Q3_SCDPT4'!$Z$106</definedName>
    <definedName name="SCDPT4_581BEGINNG_23" localSheetId="3">'GMIC-NC_2022-Q3_SCDPT4'!$AA$106</definedName>
    <definedName name="SCDPT4_581BEGINNG_24" localSheetId="3">'GMIC-NC_2022-Q3_SCDPT4'!$AB$106</definedName>
    <definedName name="SCDPT4_581BEGINNG_25" localSheetId="3">'GMIC-NC_2022-Q3_SCDPT4'!$AC$106</definedName>
    <definedName name="SCDPT4_581BEGINNG_26" localSheetId="3">'GMIC-NC_2022-Q3_SCDPT4'!$AD$106</definedName>
    <definedName name="SCDPT4_581BEGINNG_27" localSheetId="3">'GMIC-NC_2022-Q3_SCDPT4'!$AE$106</definedName>
    <definedName name="SCDPT4_581BEGINNG_28" localSheetId="3">'GMIC-NC_2022-Q3_SCDPT4'!$AF$106</definedName>
    <definedName name="SCDPT4_581BEGINNG_3" localSheetId="3">'GMIC-NC_2022-Q3_SCDPT4'!$E$106</definedName>
    <definedName name="SCDPT4_581BEGINNG_4" localSheetId="3">'GMIC-NC_2022-Q3_SCDPT4'!$F$106</definedName>
    <definedName name="SCDPT4_581BEGINNG_5" localSheetId="3">'GMIC-NC_2022-Q3_SCDPT4'!$G$106</definedName>
    <definedName name="SCDPT4_581BEGINNG_6" localSheetId="3">'GMIC-NC_2022-Q3_SCDPT4'!$H$106</definedName>
    <definedName name="SCDPT4_581BEGINNG_7" localSheetId="3">'GMIC-NC_2022-Q3_SCDPT4'!$I$106</definedName>
    <definedName name="SCDPT4_581BEGINNG_8" localSheetId="3">'GMIC-NC_2022-Q3_SCDPT4'!$J$106</definedName>
    <definedName name="SCDPT4_581BEGINNG_9" localSheetId="3">'GMIC-NC_2022-Q3_SCDPT4'!$K$106</definedName>
    <definedName name="SCDPT4_581ENDINGG_10" localSheetId="3">'GMIC-NC_2022-Q3_SCDPT4'!$L$108</definedName>
    <definedName name="SCDPT4_581ENDINGG_11" localSheetId="3">'GMIC-NC_2022-Q3_SCDPT4'!$M$108</definedName>
    <definedName name="SCDPT4_581ENDINGG_12" localSheetId="3">'GMIC-NC_2022-Q3_SCDPT4'!$N$108</definedName>
    <definedName name="SCDPT4_581ENDINGG_13" localSheetId="3">'GMIC-NC_2022-Q3_SCDPT4'!$O$108</definedName>
    <definedName name="SCDPT4_581ENDINGG_14" localSheetId="3">'GMIC-NC_2022-Q3_SCDPT4'!$P$108</definedName>
    <definedName name="SCDPT4_581ENDINGG_15" localSheetId="3">'GMIC-NC_2022-Q3_SCDPT4'!$Q$108</definedName>
    <definedName name="SCDPT4_581ENDINGG_16" localSheetId="3">'GMIC-NC_2022-Q3_SCDPT4'!$R$108</definedName>
    <definedName name="SCDPT4_581ENDINGG_17" localSheetId="3">'GMIC-NC_2022-Q3_SCDPT4'!$S$108</definedName>
    <definedName name="SCDPT4_581ENDINGG_18" localSheetId="3">'GMIC-NC_2022-Q3_SCDPT4'!$T$108</definedName>
    <definedName name="SCDPT4_581ENDINGG_19" localSheetId="3">'GMIC-NC_2022-Q3_SCDPT4'!$U$108</definedName>
    <definedName name="SCDPT4_581ENDINGG_2" localSheetId="3">'GMIC-NC_2022-Q3_SCDPT4'!$D$108</definedName>
    <definedName name="SCDPT4_581ENDINGG_20" localSheetId="3">'GMIC-NC_2022-Q3_SCDPT4'!$V$108</definedName>
    <definedName name="SCDPT4_581ENDINGG_21" localSheetId="3">'GMIC-NC_2022-Q3_SCDPT4'!$W$108</definedName>
    <definedName name="SCDPT4_581ENDINGG_22.01" localSheetId="3">'GMIC-NC_2022-Q3_SCDPT4'!$X$108</definedName>
    <definedName name="SCDPT4_581ENDINGG_22.02" localSheetId="3">'GMIC-NC_2022-Q3_SCDPT4'!$Y$108</definedName>
    <definedName name="SCDPT4_581ENDINGG_22.03" localSheetId="3">'GMIC-NC_2022-Q3_SCDPT4'!$Z$108</definedName>
    <definedName name="SCDPT4_581ENDINGG_23" localSheetId="3">'GMIC-NC_2022-Q3_SCDPT4'!$AA$108</definedName>
    <definedName name="SCDPT4_581ENDINGG_24" localSheetId="3">'GMIC-NC_2022-Q3_SCDPT4'!$AB$108</definedName>
    <definedName name="SCDPT4_581ENDINGG_25" localSheetId="3">'GMIC-NC_2022-Q3_SCDPT4'!$AC$108</definedName>
    <definedName name="SCDPT4_581ENDINGG_26" localSheetId="3">'GMIC-NC_2022-Q3_SCDPT4'!$AD$108</definedName>
    <definedName name="SCDPT4_581ENDINGG_27" localSheetId="3">'GMIC-NC_2022-Q3_SCDPT4'!$AE$108</definedName>
    <definedName name="SCDPT4_581ENDINGG_28" localSheetId="3">'GMIC-NC_2022-Q3_SCDPT4'!$AF$108</definedName>
    <definedName name="SCDPT4_581ENDINGG_3" localSheetId="3">'GMIC-NC_2022-Q3_SCDPT4'!$E$108</definedName>
    <definedName name="SCDPT4_581ENDINGG_4" localSheetId="3">'GMIC-NC_2022-Q3_SCDPT4'!$F$108</definedName>
    <definedName name="SCDPT4_581ENDINGG_5" localSheetId="3">'GMIC-NC_2022-Q3_SCDPT4'!$G$108</definedName>
    <definedName name="SCDPT4_581ENDINGG_6" localSheetId="3">'GMIC-NC_2022-Q3_SCDPT4'!$H$108</definedName>
    <definedName name="SCDPT4_581ENDINGG_7" localSheetId="3">'GMIC-NC_2022-Q3_SCDPT4'!$I$108</definedName>
    <definedName name="SCDPT4_581ENDINGG_8" localSheetId="3">'GMIC-NC_2022-Q3_SCDPT4'!$J$108</definedName>
    <definedName name="SCDPT4_581ENDINGG_9" localSheetId="3">'GMIC-NC_2022-Q3_SCDPT4'!$K$108</definedName>
    <definedName name="SCDPT4_5910000000_Range" localSheetId="3">'GMIC-NC_2022-Q3_SCDPT4'!$B$110:$AF$112</definedName>
    <definedName name="SCDPT4_5919999999_10" localSheetId="3">'GMIC-NC_2022-Q3_SCDPT4'!$L$113</definedName>
    <definedName name="SCDPT4_5919999999_11" localSheetId="3">'GMIC-NC_2022-Q3_SCDPT4'!$M$113</definedName>
    <definedName name="SCDPT4_5919999999_12" localSheetId="3">'GMIC-NC_2022-Q3_SCDPT4'!$N$113</definedName>
    <definedName name="SCDPT4_5919999999_13" localSheetId="3">'GMIC-NC_2022-Q3_SCDPT4'!$O$113</definedName>
    <definedName name="SCDPT4_5919999999_14" localSheetId="3">'GMIC-NC_2022-Q3_SCDPT4'!$P$113</definedName>
    <definedName name="SCDPT4_5919999999_15" localSheetId="3">'GMIC-NC_2022-Q3_SCDPT4'!$Q$113</definedName>
    <definedName name="SCDPT4_5919999999_16" localSheetId="3">'GMIC-NC_2022-Q3_SCDPT4'!$R$113</definedName>
    <definedName name="SCDPT4_5919999999_17" localSheetId="3">'GMIC-NC_2022-Q3_SCDPT4'!$S$113</definedName>
    <definedName name="SCDPT4_5919999999_18" localSheetId="3">'GMIC-NC_2022-Q3_SCDPT4'!$T$113</definedName>
    <definedName name="SCDPT4_5919999999_19" localSheetId="3">'GMIC-NC_2022-Q3_SCDPT4'!$U$113</definedName>
    <definedName name="SCDPT4_5919999999_20" localSheetId="3">'GMIC-NC_2022-Q3_SCDPT4'!$V$113</definedName>
    <definedName name="SCDPT4_5919999999_7" localSheetId="3">'GMIC-NC_2022-Q3_SCDPT4'!$I$113</definedName>
    <definedName name="SCDPT4_5919999999_9" localSheetId="3">'GMIC-NC_2022-Q3_SCDPT4'!$K$113</definedName>
    <definedName name="SCDPT4_591BEGINNG_1" localSheetId="3">'GMIC-NC_2022-Q3_SCDPT4'!$C$110</definedName>
    <definedName name="SCDPT4_591BEGINNG_10" localSheetId="3">'GMIC-NC_2022-Q3_SCDPT4'!$L$110</definedName>
    <definedName name="SCDPT4_591BEGINNG_11" localSheetId="3">'GMIC-NC_2022-Q3_SCDPT4'!$M$110</definedName>
    <definedName name="SCDPT4_591BEGINNG_12" localSheetId="3">'GMIC-NC_2022-Q3_SCDPT4'!$N$110</definedName>
    <definedName name="SCDPT4_591BEGINNG_13" localSheetId="3">'GMIC-NC_2022-Q3_SCDPT4'!$O$110</definedName>
    <definedName name="SCDPT4_591BEGINNG_14" localSheetId="3">'GMIC-NC_2022-Q3_SCDPT4'!$P$110</definedName>
    <definedName name="SCDPT4_591BEGINNG_15" localSheetId="3">'GMIC-NC_2022-Q3_SCDPT4'!$Q$110</definedName>
    <definedName name="SCDPT4_591BEGINNG_16" localSheetId="3">'GMIC-NC_2022-Q3_SCDPT4'!$R$110</definedName>
    <definedName name="SCDPT4_591BEGINNG_17" localSheetId="3">'GMIC-NC_2022-Q3_SCDPT4'!$S$110</definedName>
    <definedName name="SCDPT4_591BEGINNG_18" localSheetId="3">'GMIC-NC_2022-Q3_SCDPT4'!$T$110</definedName>
    <definedName name="SCDPT4_591BEGINNG_19" localSheetId="3">'GMIC-NC_2022-Q3_SCDPT4'!$U$110</definedName>
    <definedName name="SCDPT4_591BEGINNG_2" localSheetId="3">'GMIC-NC_2022-Q3_SCDPT4'!$D$110</definedName>
    <definedName name="SCDPT4_591BEGINNG_20" localSheetId="3">'GMIC-NC_2022-Q3_SCDPT4'!$V$110</definedName>
    <definedName name="SCDPT4_591BEGINNG_21" localSheetId="3">'GMIC-NC_2022-Q3_SCDPT4'!$W$110</definedName>
    <definedName name="SCDPT4_591BEGINNG_22.01" localSheetId="3">'GMIC-NC_2022-Q3_SCDPT4'!$X$110</definedName>
    <definedName name="SCDPT4_591BEGINNG_22.02" localSheetId="3">'GMIC-NC_2022-Q3_SCDPT4'!$Y$110</definedName>
    <definedName name="SCDPT4_591BEGINNG_22.03" localSheetId="3">'GMIC-NC_2022-Q3_SCDPT4'!$Z$110</definedName>
    <definedName name="SCDPT4_591BEGINNG_23" localSheetId="3">'GMIC-NC_2022-Q3_SCDPT4'!$AA$110</definedName>
    <definedName name="SCDPT4_591BEGINNG_24" localSheetId="3">'GMIC-NC_2022-Q3_SCDPT4'!$AB$110</definedName>
    <definedName name="SCDPT4_591BEGINNG_25" localSheetId="3">'GMIC-NC_2022-Q3_SCDPT4'!$AC$110</definedName>
    <definedName name="SCDPT4_591BEGINNG_26" localSheetId="3">'GMIC-NC_2022-Q3_SCDPT4'!$AD$110</definedName>
    <definedName name="SCDPT4_591BEGINNG_27" localSheetId="3">'GMIC-NC_2022-Q3_SCDPT4'!$AE$110</definedName>
    <definedName name="SCDPT4_591BEGINNG_28" localSheetId="3">'GMIC-NC_2022-Q3_SCDPT4'!$AF$110</definedName>
    <definedName name="SCDPT4_591BEGINNG_3" localSheetId="3">'GMIC-NC_2022-Q3_SCDPT4'!$E$110</definedName>
    <definedName name="SCDPT4_591BEGINNG_4" localSheetId="3">'GMIC-NC_2022-Q3_SCDPT4'!$F$110</definedName>
    <definedName name="SCDPT4_591BEGINNG_5" localSheetId="3">'GMIC-NC_2022-Q3_SCDPT4'!$G$110</definedName>
    <definedName name="SCDPT4_591BEGINNG_6" localSheetId="3">'GMIC-NC_2022-Q3_SCDPT4'!$H$110</definedName>
    <definedName name="SCDPT4_591BEGINNG_7" localSheetId="3">'GMIC-NC_2022-Q3_SCDPT4'!$I$110</definedName>
    <definedName name="SCDPT4_591BEGINNG_8" localSheetId="3">'GMIC-NC_2022-Q3_SCDPT4'!$J$110</definedName>
    <definedName name="SCDPT4_591BEGINNG_9" localSheetId="3">'GMIC-NC_2022-Q3_SCDPT4'!$K$110</definedName>
    <definedName name="SCDPT4_591ENDINGG_10" localSheetId="3">'GMIC-NC_2022-Q3_SCDPT4'!$L$112</definedName>
    <definedName name="SCDPT4_591ENDINGG_11" localSheetId="3">'GMIC-NC_2022-Q3_SCDPT4'!$M$112</definedName>
    <definedName name="SCDPT4_591ENDINGG_12" localSheetId="3">'GMIC-NC_2022-Q3_SCDPT4'!$N$112</definedName>
    <definedName name="SCDPT4_591ENDINGG_13" localSheetId="3">'GMIC-NC_2022-Q3_SCDPT4'!$O$112</definedName>
    <definedName name="SCDPT4_591ENDINGG_14" localSheetId="3">'GMIC-NC_2022-Q3_SCDPT4'!$P$112</definedName>
    <definedName name="SCDPT4_591ENDINGG_15" localSheetId="3">'GMIC-NC_2022-Q3_SCDPT4'!$Q$112</definedName>
    <definedName name="SCDPT4_591ENDINGG_16" localSheetId="3">'GMIC-NC_2022-Q3_SCDPT4'!$R$112</definedName>
    <definedName name="SCDPT4_591ENDINGG_17" localSheetId="3">'GMIC-NC_2022-Q3_SCDPT4'!$S$112</definedName>
    <definedName name="SCDPT4_591ENDINGG_18" localSheetId="3">'GMIC-NC_2022-Q3_SCDPT4'!$T$112</definedName>
    <definedName name="SCDPT4_591ENDINGG_19" localSheetId="3">'GMIC-NC_2022-Q3_SCDPT4'!$U$112</definedName>
    <definedName name="SCDPT4_591ENDINGG_2" localSheetId="3">'GMIC-NC_2022-Q3_SCDPT4'!$D$112</definedName>
    <definedName name="SCDPT4_591ENDINGG_20" localSheetId="3">'GMIC-NC_2022-Q3_SCDPT4'!$V$112</definedName>
    <definedName name="SCDPT4_591ENDINGG_21" localSheetId="3">'GMIC-NC_2022-Q3_SCDPT4'!$W$112</definedName>
    <definedName name="SCDPT4_591ENDINGG_22.01" localSheetId="3">'GMIC-NC_2022-Q3_SCDPT4'!$X$112</definedName>
    <definedName name="SCDPT4_591ENDINGG_22.02" localSheetId="3">'GMIC-NC_2022-Q3_SCDPT4'!$Y$112</definedName>
    <definedName name="SCDPT4_591ENDINGG_22.03" localSheetId="3">'GMIC-NC_2022-Q3_SCDPT4'!$Z$112</definedName>
    <definedName name="SCDPT4_591ENDINGG_23" localSheetId="3">'GMIC-NC_2022-Q3_SCDPT4'!$AA$112</definedName>
    <definedName name="SCDPT4_591ENDINGG_24" localSheetId="3">'GMIC-NC_2022-Q3_SCDPT4'!$AB$112</definedName>
    <definedName name="SCDPT4_591ENDINGG_25" localSheetId="3">'GMIC-NC_2022-Q3_SCDPT4'!$AC$112</definedName>
    <definedName name="SCDPT4_591ENDINGG_26" localSheetId="3">'GMIC-NC_2022-Q3_SCDPT4'!$AD$112</definedName>
    <definedName name="SCDPT4_591ENDINGG_27" localSheetId="3">'GMIC-NC_2022-Q3_SCDPT4'!$AE$112</definedName>
    <definedName name="SCDPT4_591ENDINGG_28" localSheetId="3">'GMIC-NC_2022-Q3_SCDPT4'!$AF$112</definedName>
    <definedName name="SCDPT4_591ENDINGG_3" localSheetId="3">'GMIC-NC_2022-Q3_SCDPT4'!$E$112</definedName>
    <definedName name="SCDPT4_591ENDINGG_4" localSheetId="3">'GMIC-NC_2022-Q3_SCDPT4'!$F$112</definedName>
    <definedName name="SCDPT4_591ENDINGG_5" localSheetId="3">'GMIC-NC_2022-Q3_SCDPT4'!$G$112</definedName>
    <definedName name="SCDPT4_591ENDINGG_6" localSheetId="3">'GMIC-NC_2022-Q3_SCDPT4'!$H$112</definedName>
    <definedName name="SCDPT4_591ENDINGG_7" localSheetId="3">'GMIC-NC_2022-Q3_SCDPT4'!$I$112</definedName>
    <definedName name="SCDPT4_591ENDINGG_8" localSheetId="3">'GMIC-NC_2022-Q3_SCDPT4'!$J$112</definedName>
    <definedName name="SCDPT4_591ENDINGG_9" localSheetId="3">'GMIC-NC_2022-Q3_SCDPT4'!$K$112</definedName>
    <definedName name="SCDPT4_5920000000_Range" localSheetId="3">'GMIC-NC_2022-Q3_SCDPT4'!$B$114:$AF$116</definedName>
    <definedName name="SCDPT4_5929999999_10" localSheetId="3">'GMIC-NC_2022-Q3_SCDPT4'!$L$117</definedName>
    <definedName name="SCDPT4_5929999999_11" localSheetId="3">'GMIC-NC_2022-Q3_SCDPT4'!$M$117</definedName>
    <definedName name="SCDPT4_5929999999_12" localSheetId="3">'GMIC-NC_2022-Q3_SCDPT4'!$N$117</definedName>
    <definedName name="SCDPT4_5929999999_13" localSheetId="3">'GMIC-NC_2022-Q3_SCDPT4'!$O$117</definedName>
    <definedName name="SCDPT4_5929999999_14" localSheetId="3">'GMIC-NC_2022-Q3_SCDPT4'!$P$117</definedName>
    <definedName name="SCDPT4_5929999999_15" localSheetId="3">'GMIC-NC_2022-Q3_SCDPT4'!$Q$117</definedName>
    <definedName name="SCDPT4_5929999999_16" localSheetId="3">'GMIC-NC_2022-Q3_SCDPT4'!$R$117</definedName>
    <definedName name="SCDPT4_5929999999_17" localSheetId="3">'GMIC-NC_2022-Q3_SCDPT4'!$S$117</definedName>
    <definedName name="SCDPT4_5929999999_18" localSheetId="3">'GMIC-NC_2022-Q3_SCDPT4'!$T$117</definedName>
    <definedName name="SCDPT4_5929999999_19" localSheetId="3">'GMIC-NC_2022-Q3_SCDPT4'!$U$117</definedName>
    <definedName name="SCDPT4_5929999999_20" localSheetId="3">'GMIC-NC_2022-Q3_SCDPT4'!$V$117</definedName>
    <definedName name="SCDPT4_5929999999_7" localSheetId="3">'GMIC-NC_2022-Q3_SCDPT4'!$I$117</definedName>
    <definedName name="SCDPT4_5929999999_9" localSheetId="3">'GMIC-NC_2022-Q3_SCDPT4'!$K$117</definedName>
    <definedName name="SCDPT4_592BEGINNG_1" localSheetId="3">'GMIC-NC_2022-Q3_SCDPT4'!$C$114</definedName>
    <definedName name="SCDPT4_592BEGINNG_10" localSheetId="3">'GMIC-NC_2022-Q3_SCDPT4'!$L$114</definedName>
    <definedName name="SCDPT4_592BEGINNG_11" localSheetId="3">'GMIC-NC_2022-Q3_SCDPT4'!$M$114</definedName>
    <definedName name="SCDPT4_592BEGINNG_12" localSheetId="3">'GMIC-NC_2022-Q3_SCDPT4'!$N$114</definedName>
    <definedName name="SCDPT4_592BEGINNG_13" localSheetId="3">'GMIC-NC_2022-Q3_SCDPT4'!$O$114</definedName>
    <definedName name="SCDPT4_592BEGINNG_14" localSheetId="3">'GMIC-NC_2022-Q3_SCDPT4'!$P$114</definedName>
    <definedName name="SCDPT4_592BEGINNG_15" localSheetId="3">'GMIC-NC_2022-Q3_SCDPT4'!$Q$114</definedName>
    <definedName name="SCDPT4_592BEGINNG_16" localSheetId="3">'GMIC-NC_2022-Q3_SCDPT4'!$R$114</definedName>
    <definedName name="SCDPT4_592BEGINNG_17" localSheetId="3">'GMIC-NC_2022-Q3_SCDPT4'!$S$114</definedName>
    <definedName name="SCDPT4_592BEGINNG_18" localSheetId="3">'GMIC-NC_2022-Q3_SCDPT4'!$T$114</definedName>
    <definedName name="SCDPT4_592BEGINNG_19" localSheetId="3">'GMIC-NC_2022-Q3_SCDPT4'!$U$114</definedName>
    <definedName name="SCDPT4_592BEGINNG_2" localSheetId="3">'GMIC-NC_2022-Q3_SCDPT4'!$D$114</definedName>
    <definedName name="SCDPT4_592BEGINNG_20" localSheetId="3">'GMIC-NC_2022-Q3_SCDPT4'!$V$114</definedName>
    <definedName name="SCDPT4_592BEGINNG_21" localSheetId="3">'GMIC-NC_2022-Q3_SCDPT4'!$W$114</definedName>
    <definedName name="SCDPT4_592BEGINNG_22.01" localSheetId="3">'GMIC-NC_2022-Q3_SCDPT4'!$X$114</definedName>
    <definedName name="SCDPT4_592BEGINNG_22.02" localSheetId="3">'GMIC-NC_2022-Q3_SCDPT4'!$Y$114</definedName>
    <definedName name="SCDPT4_592BEGINNG_22.03" localSheetId="3">'GMIC-NC_2022-Q3_SCDPT4'!$Z$114</definedName>
    <definedName name="SCDPT4_592BEGINNG_23" localSheetId="3">'GMIC-NC_2022-Q3_SCDPT4'!$AA$114</definedName>
    <definedName name="SCDPT4_592BEGINNG_24" localSheetId="3">'GMIC-NC_2022-Q3_SCDPT4'!$AB$114</definedName>
    <definedName name="SCDPT4_592BEGINNG_25" localSheetId="3">'GMIC-NC_2022-Q3_SCDPT4'!$AC$114</definedName>
    <definedName name="SCDPT4_592BEGINNG_26" localSheetId="3">'GMIC-NC_2022-Q3_SCDPT4'!$AD$114</definedName>
    <definedName name="SCDPT4_592BEGINNG_27" localSheetId="3">'GMIC-NC_2022-Q3_SCDPT4'!$AE$114</definedName>
    <definedName name="SCDPT4_592BEGINNG_28" localSheetId="3">'GMIC-NC_2022-Q3_SCDPT4'!$AF$114</definedName>
    <definedName name="SCDPT4_592BEGINNG_3" localSheetId="3">'GMIC-NC_2022-Q3_SCDPT4'!$E$114</definedName>
    <definedName name="SCDPT4_592BEGINNG_4" localSheetId="3">'GMIC-NC_2022-Q3_SCDPT4'!$F$114</definedName>
    <definedName name="SCDPT4_592BEGINNG_5" localSheetId="3">'GMIC-NC_2022-Q3_SCDPT4'!$G$114</definedName>
    <definedName name="SCDPT4_592BEGINNG_6" localSheetId="3">'GMIC-NC_2022-Q3_SCDPT4'!$H$114</definedName>
    <definedName name="SCDPT4_592BEGINNG_7" localSheetId="3">'GMIC-NC_2022-Q3_SCDPT4'!$I$114</definedName>
    <definedName name="SCDPT4_592BEGINNG_8" localSheetId="3">'GMIC-NC_2022-Q3_SCDPT4'!$J$114</definedName>
    <definedName name="SCDPT4_592BEGINNG_9" localSheetId="3">'GMIC-NC_2022-Q3_SCDPT4'!$K$114</definedName>
    <definedName name="SCDPT4_592ENDINGG_10" localSheetId="3">'GMIC-NC_2022-Q3_SCDPT4'!$L$116</definedName>
    <definedName name="SCDPT4_592ENDINGG_11" localSheetId="3">'GMIC-NC_2022-Q3_SCDPT4'!$M$116</definedName>
    <definedName name="SCDPT4_592ENDINGG_12" localSheetId="3">'GMIC-NC_2022-Q3_SCDPT4'!$N$116</definedName>
    <definedName name="SCDPT4_592ENDINGG_13" localSheetId="3">'GMIC-NC_2022-Q3_SCDPT4'!$O$116</definedName>
    <definedName name="SCDPT4_592ENDINGG_14" localSheetId="3">'GMIC-NC_2022-Q3_SCDPT4'!$P$116</definedName>
    <definedName name="SCDPT4_592ENDINGG_15" localSheetId="3">'GMIC-NC_2022-Q3_SCDPT4'!$Q$116</definedName>
    <definedName name="SCDPT4_592ENDINGG_16" localSheetId="3">'GMIC-NC_2022-Q3_SCDPT4'!$R$116</definedName>
    <definedName name="SCDPT4_592ENDINGG_17" localSheetId="3">'GMIC-NC_2022-Q3_SCDPT4'!$S$116</definedName>
    <definedName name="SCDPT4_592ENDINGG_18" localSheetId="3">'GMIC-NC_2022-Q3_SCDPT4'!$T$116</definedName>
    <definedName name="SCDPT4_592ENDINGG_19" localSheetId="3">'GMIC-NC_2022-Q3_SCDPT4'!$U$116</definedName>
    <definedName name="SCDPT4_592ENDINGG_2" localSheetId="3">'GMIC-NC_2022-Q3_SCDPT4'!$D$116</definedName>
    <definedName name="SCDPT4_592ENDINGG_20" localSheetId="3">'GMIC-NC_2022-Q3_SCDPT4'!$V$116</definedName>
    <definedName name="SCDPT4_592ENDINGG_21" localSheetId="3">'GMIC-NC_2022-Q3_SCDPT4'!$W$116</definedName>
    <definedName name="SCDPT4_592ENDINGG_22.01" localSheetId="3">'GMIC-NC_2022-Q3_SCDPT4'!$X$116</definedName>
    <definedName name="SCDPT4_592ENDINGG_22.02" localSheetId="3">'GMIC-NC_2022-Q3_SCDPT4'!$Y$116</definedName>
    <definedName name="SCDPT4_592ENDINGG_22.03" localSheetId="3">'GMIC-NC_2022-Q3_SCDPT4'!$Z$116</definedName>
    <definedName name="SCDPT4_592ENDINGG_23" localSheetId="3">'GMIC-NC_2022-Q3_SCDPT4'!$AA$116</definedName>
    <definedName name="SCDPT4_592ENDINGG_24" localSheetId="3">'GMIC-NC_2022-Q3_SCDPT4'!$AB$116</definedName>
    <definedName name="SCDPT4_592ENDINGG_25" localSheetId="3">'GMIC-NC_2022-Q3_SCDPT4'!$AC$116</definedName>
    <definedName name="SCDPT4_592ENDINGG_26" localSheetId="3">'GMIC-NC_2022-Q3_SCDPT4'!$AD$116</definedName>
    <definedName name="SCDPT4_592ENDINGG_27" localSheetId="3">'GMIC-NC_2022-Q3_SCDPT4'!$AE$116</definedName>
    <definedName name="SCDPT4_592ENDINGG_28" localSheetId="3">'GMIC-NC_2022-Q3_SCDPT4'!$AF$116</definedName>
    <definedName name="SCDPT4_592ENDINGG_3" localSheetId="3">'GMIC-NC_2022-Q3_SCDPT4'!$E$116</definedName>
    <definedName name="SCDPT4_592ENDINGG_4" localSheetId="3">'GMIC-NC_2022-Q3_SCDPT4'!$F$116</definedName>
    <definedName name="SCDPT4_592ENDINGG_5" localSheetId="3">'GMIC-NC_2022-Q3_SCDPT4'!$G$116</definedName>
    <definedName name="SCDPT4_592ENDINGG_6" localSheetId="3">'GMIC-NC_2022-Q3_SCDPT4'!$H$116</definedName>
    <definedName name="SCDPT4_592ENDINGG_7" localSheetId="3">'GMIC-NC_2022-Q3_SCDPT4'!$I$116</definedName>
    <definedName name="SCDPT4_592ENDINGG_8" localSheetId="3">'GMIC-NC_2022-Q3_SCDPT4'!$J$116</definedName>
    <definedName name="SCDPT4_592ENDINGG_9" localSheetId="3">'GMIC-NC_2022-Q3_SCDPT4'!$K$116</definedName>
    <definedName name="SCDPT4_5989999997_10" localSheetId="3">'GMIC-NC_2022-Q3_SCDPT4'!$L$118</definedName>
    <definedName name="SCDPT4_5989999997_11" localSheetId="3">'GMIC-NC_2022-Q3_SCDPT4'!$M$118</definedName>
    <definedName name="SCDPT4_5989999997_12" localSheetId="3">'GMIC-NC_2022-Q3_SCDPT4'!$N$118</definedName>
    <definedName name="SCDPT4_5989999997_13" localSheetId="3">'GMIC-NC_2022-Q3_SCDPT4'!$O$118</definedName>
    <definedName name="SCDPT4_5989999997_14" localSheetId="3">'GMIC-NC_2022-Q3_SCDPT4'!$P$118</definedName>
    <definedName name="SCDPT4_5989999997_15" localSheetId="3">'GMIC-NC_2022-Q3_SCDPT4'!$Q$118</definedName>
    <definedName name="SCDPT4_5989999997_16" localSheetId="3">'GMIC-NC_2022-Q3_SCDPT4'!$R$118</definedName>
    <definedName name="SCDPT4_5989999997_17" localSheetId="3">'GMIC-NC_2022-Q3_SCDPT4'!$S$118</definedName>
    <definedName name="SCDPT4_5989999997_18" localSheetId="3">'GMIC-NC_2022-Q3_SCDPT4'!$T$118</definedName>
    <definedName name="SCDPT4_5989999997_19" localSheetId="3">'GMIC-NC_2022-Q3_SCDPT4'!$U$118</definedName>
    <definedName name="SCDPT4_5989999997_20" localSheetId="3">'GMIC-NC_2022-Q3_SCDPT4'!$V$118</definedName>
    <definedName name="SCDPT4_5989999997_7" localSheetId="3">'GMIC-NC_2022-Q3_SCDPT4'!$I$118</definedName>
    <definedName name="SCDPT4_5989999997_9" localSheetId="3">'GMIC-NC_2022-Q3_SCDPT4'!$K$118</definedName>
    <definedName name="SCDPT4_5989999999_10" localSheetId="3">'GMIC-NC_2022-Q3_SCDPT4'!$L$120</definedName>
    <definedName name="SCDPT4_5989999999_11" localSheetId="3">'GMIC-NC_2022-Q3_SCDPT4'!$M$120</definedName>
    <definedName name="SCDPT4_5989999999_12" localSheetId="3">'GMIC-NC_2022-Q3_SCDPT4'!$N$120</definedName>
    <definedName name="SCDPT4_5989999999_13" localSheetId="3">'GMIC-NC_2022-Q3_SCDPT4'!$O$120</definedName>
    <definedName name="SCDPT4_5989999999_14" localSheetId="3">'GMIC-NC_2022-Q3_SCDPT4'!$P$120</definedName>
    <definedName name="SCDPT4_5989999999_15" localSheetId="3">'GMIC-NC_2022-Q3_SCDPT4'!$Q$120</definedName>
    <definedName name="SCDPT4_5989999999_16" localSheetId="3">'GMIC-NC_2022-Q3_SCDPT4'!$R$120</definedName>
    <definedName name="SCDPT4_5989999999_17" localSheetId="3">'GMIC-NC_2022-Q3_SCDPT4'!$S$120</definedName>
    <definedName name="SCDPT4_5989999999_18" localSheetId="3">'GMIC-NC_2022-Q3_SCDPT4'!$T$120</definedName>
    <definedName name="SCDPT4_5989999999_19" localSheetId="3">'GMIC-NC_2022-Q3_SCDPT4'!$U$120</definedName>
    <definedName name="SCDPT4_5989999999_20" localSheetId="3">'GMIC-NC_2022-Q3_SCDPT4'!$V$120</definedName>
    <definedName name="SCDPT4_5989999999_7" localSheetId="3">'GMIC-NC_2022-Q3_SCDPT4'!$I$120</definedName>
    <definedName name="SCDPT4_5989999999_9" localSheetId="3">'GMIC-NC_2022-Q3_SCDPT4'!$K$120</definedName>
    <definedName name="SCDPT4_5999999999_10" localSheetId="3">'GMIC-NC_2022-Q3_SCDPT4'!$L$121</definedName>
    <definedName name="SCDPT4_5999999999_11" localSheetId="3">'GMIC-NC_2022-Q3_SCDPT4'!$M$121</definedName>
    <definedName name="SCDPT4_5999999999_12" localSheetId="3">'GMIC-NC_2022-Q3_SCDPT4'!$N$121</definedName>
    <definedName name="SCDPT4_5999999999_13" localSheetId="3">'GMIC-NC_2022-Q3_SCDPT4'!$O$121</definedName>
    <definedName name="SCDPT4_5999999999_14" localSheetId="3">'GMIC-NC_2022-Q3_SCDPT4'!$P$121</definedName>
    <definedName name="SCDPT4_5999999999_15" localSheetId="3">'GMIC-NC_2022-Q3_SCDPT4'!$Q$121</definedName>
    <definedName name="SCDPT4_5999999999_16" localSheetId="3">'GMIC-NC_2022-Q3_SCDPT4'!$R$121</definedName>
    <definedName name="SCDPT4_5999999999_17" localSheetId="3">'GMIC-NC_2022-Q3_SCDPT4'!$S$121</definedName>
    <definedName name="SCDPT4_5999999999_18" localSheetId="3">'GMIC-NC_2022-Q3_SCDPT4'!$T$121</definedName>
    <definedName name="SCDPT4_5999999999_19" localSheetId="3">'GMIC-NC_2022-Q3_SCDPT4'!$U$121</definedName>
    <definedName name="SCDPT4_5999999999_20" localSheetId="3">'GMIC-NC_2022-Q3_SCDPT4'!$V$121</definedName>
    <definedName name="SCDPT4_5999999999_7" localSheetId="3">'GMIC-NC_2022-Q3_SCDPT4'!$I$121</definedName>
    <definedName name="SCDPT4_5999999999_9" localSheetId="3">'GMIC-NC_2022-Q3_SCDPT4'!$K$121</definedName>
    <definedName name="SCDPT4_6009999999_10" localSheetId="3">'GMIC-NC_2022-Q3_SCDPT4'!$L$122</definedName>
    <definedName name="SCDPT4_6009999999_11" localSheetId="3">'GMIC-NC_2022-Q3_SCDPT4'!$M$122</definedName>
    <definedName name="SCDPT4_6009999999_12" localSheetId="3">'GMIC-NC_2022-Q3_SCDPT4'!$N$122</definedName>
    <definedName name="SCDPT4_6009999999_13" localSheetId="3">'GMIC-NC_2022-Q3_SCDPT4'!$O$122</definedName>
    <definedName name="SCDPT4_6009999999_14" localSheetId="3">'GMIC-NC_2022-Q3_SCDPT4'!$P$122</definedName>
    <definedName name="SCDPT4_6009999999_15" localSheetId="3">'GMIC-NC_2022-Q3_SCDPT4'!$Q$122</definedName>
    <definedName name="SCDPT4_6009999999_16" localSheetId="3">'GMIC-NC_2022-Q3_SCDPT4'!$R$122</definedName>
    <definedName name="SCDPT4_6009999999_17" localSheetId="3">'GMIC-NC_2022-Q3_SCDPT4'!$S$122</definedName>
    <definedName name="SCDPT4_6009999999_18" localSheetId="3">'GMIC-NC_2022-Q3_SCDPT4'!$T$122</definedName>
    <definedName name="SCDPT4_6009999999_19" localSheetId="3">'GMIC-NC_2022-Q3_SCDPT4'!$U$122</definedName>
    <definedName name="SCDPT4_6009999999_20" localSheetId="3">'GMIC-NC_2022-Q3_SCDPT4'!$V$122</definedName>
    <definedName name="SCDPT4_6009999999_7" localSheetId="3">'GMIC-NC_2022-Q3_SCDPT4'!$I$122</definedName>
    <definedName name="SCDPT4_6009999999_9" localSheetId="3">'GMIC-NC_2022-Q3_SCDPT4'!$K$122</definedName>
    <definedName name="Wings_Company_ID" localSheetId="0">'GMIC-NC_2022-Q3_SCDPT1B'!$C$2</definedName>
    <definedName name="Wings_Company_ID" localSheetId="1">'GMIC-NC_2022-Q3_SCDPT1BF'!$C$2</definedName>
    <definedName name="Wings_Company_ID" localSheetId="2">'GMIC-NC_2022-Q3_SCDPT3'!$C$2</definedName>
    <definedName name="Wings_Company_ID" localSheetId="3">'GMIC-NC_2022-Q3_SCDPT4'!$C$2</definedName>
    <definedName name="WINGS_Identifier_ID" localSheetId="0">'GMIC-NC_2022-Q3_SCDPT1B'!$E$2</definedName>
    <definedName name="WINGS_Identifier_ID" localSheetId="1">'GMIC-NC_2022-Q3_SCDPT1BF'!$E$2</definedName>
    <definedName name="WINGS_Identifier_ID" localSheetId="2">'GMIC-NC_2022-Q3_SCDPT3'!$E$2</definedName>
    <definedName name="WINGS_Identifier_ID" localSheetId="3">'GMIC-NC_2022-Q3_SCDPT4'!$E$2</definedName>
    <definedName name="Wings_IdentTable_ID" localSheetId="0">'GMIC-NC_2022-Q3_SCDPT1B'!$F$2</definedName>
    <definedName name="Wings_IdentTable_ID" localSheetId="1">'GMIC-NC_2022-Q3_SCDPT1BF'!$F$2</definedName>
    <definedName name="Wings_IdentTable_ID" localSheetId="2">'GMIC-NC_2022-Q3_SCDPT3'!$F$2</definedName>
    <definedName name="Wings_IdentTable_ID" localSheetId="3">'GMIC-NC_2022-Q3_SCDPT4'!$F$2</definedName>
    <definedName name="Wings_Statement_ID" localSheetId="0">'GMIC-NC_2022-Q3_SCDPT1B'!$D$2</definedName>
    <definedName name="Wings_Statement_ID" localSheetId="1">'GMIC-NC_2022-Q3_SCDPT1BF'!$D$2</definedName>
    <definedName name="Wings_Statement_ID" localSheetId="2">'GMIC-NC_2022-Q3_SCDPT3'!$D$2</definedName>
    <definedName name="Wings_Statement_ID" localSheetId="3">'GMIC-NC_2022-Q3_SCDPT4'!$D$2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17" i="4" l="1"/>
  <c r="U117" i="4"/>
  <c r="T117" i="4"/>
  <c r="S117" i="4"/>
  <c r="R117" i="4"/>
  <c r="Q117" i="4"/>
  <c r="P117" i="4"/>
  <c r="O117" i="4"/>
  <c r="N117" i="4"/>
  <c r="M117" i="4"/>
  <c r="L117" i="4"/>
  <c r="K117" i="4"/>
  <c r="I117" i="4"/>
  <c r="V113" i="4"/>
  <c r="U113" i="4"/>
  <c r="T113" i="4"/>
  <c r="S113" i="4"/>
  <c r="R113" i="4"/>
  <c r="Q113" i="4"/>
  <c r="P113" i="4"/>
  <c r="O113" i="4"/>
  <c r="N113" i="4"/>
  <c r="M113" i="4"/>
  <c r="L113" i="4"/>
  <c r="K113" i="4"/>
  <c r="I113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I109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I105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I101" i="4"/>
  <c r="V97" i="4"/>
  <c r="U97" i="4"/>
  <c r="T97" i="4"/>
  <c r="S97" i="4"/>
  <c r="R97" i="4"/>
  <c r="Q97" i="4"/>
  <c r="P97" i="4"/>
  <c r="O97" i="4"/>
  <c r="N97" i="4"/>
  <c r="M97" i="4"/>
  <c r="L97" i="4"/>
  <c r="K97" i="4"/>
  <c r="I97" i="4"/>
  <c r="V93" i="4"/>
  <c r="U93" i="4"/>
  <c r="T93" i="4"/>
  <c r="S93" i="4"/>
  <c r="R93" i="4"/>
  <c r="Q93" i="4"/>
  <c r="P93" i="4"/>
  <c r="O93" i="4"/>
  <c r="N93" i="4"/>
  <c r="M93" i="4"/>
  <c r="L93" i="4"/>
  <c r="K93" i="4"/>
  <c r="I93" i="4"/>
  <c r="V89" i="4"/>
  <c r="V118" i="4" s="1"/>
  <c r="V120" i="4" s="1"/>
  <c r="U89" i="4"/>
  <c r="T89" i="4"/>
  <c r="S89" i="4"/>
  <c r="R89" i="4"/>
  <c r="Q89" i="4"/>
  <c r="P89" i="4"/>
  <c r="O89" i="4"/>
  <c r="O118" i="4" s="1"/>
  <c r="O120" i="4" s="1"/>
  <c r="N89" i="4"/>
  <c r="N118" i="4" s="1"/>
  <c r="N120" i="4" s="1"/>
  <c r="M89" i="4"/>
  <c r="L89" i="4"/>
  <c r="K89" i="4"/>
  <c r="I89" i="4"/>
  <c r="V85" i="4"/>
  <c r="U85" i="4"/>
  <c r="T85" i="4"/>
  <c r="S85" i="4"/>
  <c r="R85" i="4"/>
  <c r="Q85" i="4"/>
  <c r="P85" i="4"/>
  <c r="O85" i="4"/>
  <c r="N85" i="4"/>
  <c r="M85" i="4"/>
  <c r="L85" i="4"/>
  <c r="K85" i="4"/>
  <c r="I85" i="4"/>
  <c r="V81" i="4"/>
  <c r="U81" i="4"/>
  <c r="T81" i="4"/>
  <c r="S81" i="4"/>
  <c r="R81" i="4"/>
  <c r="Q81" i="4"/>
  <c r="Q118" i="4" s="1"/>
  <c r="Q120" i="4" s="1"/>
  <c r="P81" i="4"/>
  <c r="O81" i="4"/>
  <c r="N81" i="4"/>
  <c r="M81" i="4"/>
  <c r="L81" i="4"/>
  <c r="K81" i="4"/>
  <c r="I81" i="4"/>
  <c r="V77" i="4"/>
  <c r="U77" i="4"/>
  <c r="U118" i="4" s="1"/>
  <c r="U120" i="4" s="1"/>
  <c r="T77" i="4"/>
  <c r="T118" i="4" s="1"/>
  <c r="T120" i="4" s="1"/>
  <c r="S77" i="4"/>
  <c r="S118" i="4" s="1"/>
  <c r="S120" i="4" s="1"/>
  <c r="R77" i="4"/>
  <c r="R118" i="4" s="1"/>
  <c r="R120" i="4" s="1"/>
  <c r="Q77" i="4"/>
  <c r="P77" i="4"/>
  <c r="P118" i="4" s="1"/>
  <c r="P120" i="4" s="1"/>
  <c r="O77" i="4"/>
  <c r="N77" i="4"/>
  <c r="M77" i="4"/>
  <c r="M118" i="4" s="1"/>
  <c r="M120" i="4" s="1"/>
  <c r="L77" i="4"/>
  <c r="L118" i="4" s="1"/>
  <c r="L120" i="4" s="1"/>
  <c r="K77" i="4"/>
  <c r="K118" i="4" s="1"/>
  <c r="K120" i="4" s="1"/>
  <c r="I77" i="4"/>
  <c r="I118" i="4" s="1"/>
  <c r="I120" i="4" s="1"/>
  <c r="P71" i="4"/>
  <c r="P73" i="4" s="1"/>
  <c r="P121" i="4" s="1"/>
  <c r="O71" i="4"/>
  <c r="O73" i="4" s="1"/>
  <c r="V70" i="4"/>
  <c r="U70" i="4"/>
  <c r="T70" i="4"/>
  <c r="S70" i="4"/>
  <c r="R70" i="4"/>
  <c r="Q70" i="4"/>
  <c r="P70" i="4"/>
  <c r="O70" i="4"/>
  <c r="N70" i="4"/>
  <c r="M70" i="4"/>
  <c r="L70" i="4"/>
  <c r="K70" i="4"/>
  <c r="I70" i="4"/>
  <c r="V66" i="4"/>
  <c r="U66" i="4"/>
  <c r="T66" i="4"/>
  <c r="S66" i="4"/>
  <c r="R66" i="4"/>
  <c r="R71" i="4" s="1"/>
  <c r="R73" i="4" s="1"/>
  <c r="Q66" i="4"/>
  <c r="P66" i="4"/>
  <c r="O66" i="4"/>
  <c r="N66" i="4"/>
  <c r="M66" i="4"/>
  <c r="L66" i="4"/>
  <c r="K66" i="4"/>
  <c r="I66" i="4"/>
  <c r="I71" i="4" s="1"/>
  <c r="I73" i="4" s="1"/>
  <c r="V62" i="4"/>
  <c r="U62" i="4"/>
  <c r="T62" i="4"/>
  <c r="S62" i="4"/>
  <c r="R62" i="4"/>
  <c r="Q62" i="4"/>
  <c r="P62" i="4"/>
  <c r="O62" i="4"/>
  <c r="N62" i="4"/>
  <c r="M62" i="4"/>
  <c r="L62" i="4"/>
  <c r="K62" i="4"/>
  <c r="I62" i="4"/>
  <c r="V58" i="4"/>
  <c r="V71" i="4" s="1"/>
  <c r="V73" i="4" s="1"/>
  <c r="V121" i="4" s="1"/>
  <c r="U58" i="4"/>
  <c r="U71" i="4" s="1"/>
  <c r="U73" i="4" s="1"/>
  <c r="T58" i="4"/>
  <c r="T71" i="4" s="1"/>
  <c r="T73" i="4" s="1"/>
  <c r="T121" i="4" s="1"/>
  <c r="S58" i="4"/>
  <c r="S71" i="4" s="1"/>
  <c r="S73" i="4" s="1"/>
  <c r="R58" i="4"/>
  <c r="Q58" i="4"/>
  <c r="Q71" i="4" s="1"/>
  <c r="Q73" i="4" s="1"/>
  <c r="Q121" i="4" s="1"/>
  <c r="P58" i="4"/>
  <c r="O58" i="4"/>
  <c r="N58" i="4"/>
  <c r="N71" i="4" s="1"/>
  <c r="N73" i="4" s="1"/>
  <c r="M58" i="4"/>
  <c r="M71" i="4" s="1"/>
  <c r="M73" i="4" s="1"/>
  <c r="L58" i="4"/>
  <c r="L71" i="4" s="1"/>
  <c r="L73" i="4" s="1"/>
  <c r="L121" i="4" s="1"/>
  <c r="K58" i="4"/>
  <c r="K71" i="4" s="1"/>
  <c r="K73" i="4" s="1"/>
  <c r="I58" i="4"/>
  <c r="V52" i="4"/>
  <c r="V54" i="4" s="1"/>
  <c r="V122" i="4" s="1"/>
  <c r="N52" i="4"/>
  <c r="N54" i="4" s="1"/>
  <c r="N122" i="4" s="1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V31" i="4"/>
  <c r="U31" i="4"/>
  <c r="T31" i="4"/>
  <c r="S31" i="4"/>
  <c r="R31" i="4"/>
  <c r="Q31" i="4"/>
  <c r="O31" i="4"/>
  <c r="N31" i="4"/>
  <c r="M31" i="4"/>
  <c r="L31" i="4"/>
  <c r="K31" i="4"/>
  <c r="J31" i="4"/>
  <c r="I31" i="4"/>
  <c r="AF28" i="4"/>
  <c r="U28" i="4"/>
  <c r="P28" i="4"/>
  <c r="P31" i="4" s="1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V18" i="4"/>
  <c r="U18" i="4"/>
  <c r="T18" i="4"/>
  <c r="S18" i="4"/>
  <c r="R18" i="4"/>
  <c r="Q18" i="4"/>
  <c r="P18" i="4"/>
  <c r="O18" i="4"/>
  <c r="O52" i="4" s="1"/>
  <c r="O54" i="4" s="1"/>
  <c r="O122" i="4" s="1"/>
  <c r="N18" i="4"/>
  <c r="M18" i="4"/>
  <c r="L18" i="4"/>
  <c r="K18" i="4"/>
  <c r="J18" i="4"/>
  <c r="I18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V10" i="4"/>
  <c r="U10" i="4"/>
  <c r="U52" i="4" s="1"/>
  <c r="U54" i="4" s="1"/>
  <c r="U122" i="4" s="1"/>
  <c r="T10" i="4"/>
  <c r="T52" i="4" s="1"/>
  <c r="T54" i="4" s="1"/>
  <c r="T122" i="4" s="1"/>
  <c r="S10" i="4"/>
  <c r="S52" i="4" s="1"/>
  <c r="S54" i="4" s="1"/>
  <c r="R10" i="4"/>
  <c r="R52" i="4" s="1"/>
  <c r="R54" i="4" s="1"/>
  <c r="Q10" i="4"/>
  <c r="Q52" i="4" s="1"/>
  <c r="Q54" i="4" s="1"/>
  <c r="O10" i="4"/>
  <c r="N10" i="4"/>
  <c r="M10" i="4"/>
  <c r="M52" i="4" s="1"/>
  <c r="M54" i="4" s="1"/>
  <c r="M122" i="4" s="1"/>
  <c r="L10" i="4"/>
  <c r="L52" i="4" s="1"/>
  <c r="L54" i="4" s="1"/>
  <c r="L122" i="4" s="1"/>
  <c r="K10" i="4"/>
  <c r="K52" i="4" s="1"/>
  <c r="K54" i="4" s="1"/>
  <c r="K122" i="4" s="1"/>
  <c r="J10" i="4"/>
  <c r="J52" i="4" s="1"/>
  <c r="J54" i="4" s="1"/>
  <c r="I10" i="4"/>
  <c r="I52" i="4" s="1"/>
  <c r="I54" i="4" s="1"/>
  <c r="AF8" i="4"/>
  <c r="U8" i="4"/>
  <c r="P8" i="4"/>
  <c r="P10" i="4" s="1"/>
  <c r="P52" i="4" s="1"/>
  <c r="P54" i="4" s="1"/>
  <c r="P122" i="4" s="1"/>
  <c r="D2" i="4"/>
  <c r="C2" i="4"/>
  <c r="K120" i="3"/>
  <c r="I120" i="3"/>
  <c r="K116" i="3"/>
  <c r="I116" i="3"/>
  <c r="K112" i="3"/>
  <c r="I112" i="3"/>
  <c r="K108" i="3"/>
  <c r="I108" i="3"/>
  <c r="K104" i="3"/>
  <c r="I104" i="3"/>
  <c r="K100" i="3"/>
  <c r="I100" i="3"/>
  <c r="K96" i="3"/>
  <c r="I96" i="3"/>
  <c r="K92" i="3"/>
  <c r="I92" i="3"/>
  <c r="I121" i="3" s="1"/>
  <c r="I123" i="3" s="1"/>
  <c r="K88" i="3"/>
  <c r="K121" i="3" s="1"/>
  <c r="K123" i="3" s="1"/>
  <c r="I88" i="3"/>
  <c r="K84" i="3"/>
  <c r="I84" i="3"/>
  <c r="K80" i="3"/>
  <c r="I80" i="3"/>
  <c r="K73" i="3"/>
  <c r="I73" i="3"/>
  <c r="K69" i="3"/>
  <c r="I69" i="3"/>
  <c r="K65" i="3"/>
  <c r="I65" i="3"/>
  <c r="K61" i="3"/>
  <c r="K74" i="3" s="1"/>
  <c r="K76" i="3" s="1"/>
  <c r="I61" i="3"/>
  <c r="I74" i="3" s="1"/>
  <c r="I76" i="3" s="1"/>
  <c r="K54" i="3"/>
  <c r="J54" i="3"/>
  <c r="I54" i="3"/>
  <c r="K50" i="3"/>
  <c r="J50" i="3"/>
  <c r="I50" i="3"/>
  <c r="K46" i="3"/>
  <c r="J46" i="3"/>
  <c r="I46" i="3"/>
  <c r="K42" i="3"/>
  <c r="J42" i="3"/>
  <c r="I42" i="3"/>
  <c r="K38" i="3"/>
  <c r="J38" i="3"/>
  <c r="I38" i="3"/>
  <c r="K34" i="3"/>
  <c r="J34" i="3"/>
  <c r="I34" i="3"/>
  <c r="T28" i="3"/>
  <c r="K26" i="3"/>
  <c r="J26" i="3"/>
  <c r="I26" i="3"/>
  <c r="K22" i="3"/>
  <c r="J22" i="3"/>
  <c r="I22" i="3"/>
  <c r="I55" i="3" s="1"/>
  <c r="I57" i="3" s="1"/>
  <c r="K18" i="3"/>
  <c r="J18" i="3"/>
  <c r="I18" i="3"/>
  <c r="K14" i="3"/>
  <c r="J14" i="3"/>
  <c r="I14" i="3"/>
  <c r="K10" i="3"/>
  <c r="K55" i="3" s="1"/>
  <c r="K57" i="3" s="1"/>
  <c r="J10" i="3"/>
  <c r="J55" i="3" s="1"/>
  <c r="J57" i="3" s="1"/>
  <c r="I10" i="3"/>
  <c r="T8" i="3"/>
  <c r="D2" i="3"/>
  <c r="C2" i="3"/>
  <c r="D2" i="2"/>
  <c r="C2" i="2"/>
  <c r="K20" i="1"/>
  <c r="K21" i="1" s="1"/>
  <c r="I20" i="1"/>
  <c r="H20" i="1"/>
  <c r="G20" i="1"/>
  <c r="F20" i="1"/>
  <c r="E20" i="1"/>
  <c r="E21" i="1" s="1"/>
  <c r="D19" i="1"/>
  <c r="J19" i="1" s="1"/>
  <c r="D18" i="1"/>
  <c r="J18" i="1" s="1"/>
  <c r="D17" i="1"/>
  <c r="J17" i="1" s="1"/>
  <c r="D16" i="1"/>
  <c r="J16" i="1" s="1"/>
  <c r="D15" i="1"/>
  <c r="D20" i="1" s="1"/>
  <c r="D14" i="1"/>
  <c r="J14" i="1" s="1"/>
  <c r="K13" i="1"/>
  <c r="I13" i="1"/>
  <c r="I21" i="1" s="1"/>
  <c r="H13" i="1"/>
  <c r="H21" i="1" s="1"/>
  <c r="G13" i="1"/>
  <c r="G21" i="1" s="1"/>
  <c r="F13" i="1"/>
  <c r="F21" i="1" s="1"/>
  <c r="E13" i="1"/>
  <c r="D12" i="1"/>
  <c r="J12" i="1" s="1"/>
  <c r="D11" i="1"/>
  <c r="J11" i="1" s="1"/>
  <c r="D10" i="1"/>
  <c r="J10" i="1" s="1"/>
  <c r="D9" i="1"/>
  <c r="J9" i="1" s="1"/>
  <c r="D8" i="1"/>
  <c r="J8" i="1" s="1"/>
  <c r="D7" i="1"/>
  <c r="D13" i="1" s="1"/>
  <c r="I125" i="3" l="1"/>
  <c r="D21" i="1"/>
  <c r="K121" i="4"/>
  <c r="S121" i="4"/>
  <c r="J20" i="1"/>
  <c r="K125" i="3"/>
  <c r="I121" i="4"/>
  <c r="R121" i="4"/>
  <c r="K124" i="3"/>
  <c r="Q122" i="4"/>
  <c r="I122" i="4"/>
  <c r="R122" i="4"/>
  <c r="M121" i="4"/>
  <c r="U121" i="4"/>
  <c r="I124" i="3"/>
  <c r="S122" i="4"/>
  <c r="N121" i="4"/>
  <c r="O121" i="4"/>
  <c r="J7" i="1"/>
  <c r="J13" i="1" s="1"/>
  <c r="J15" i="1"/>
  <c r="J21" i="1" l="1"/>
</calcChain>
</file>

<file path=xl/sharedStrings.xml><?xml version="1.0" encoding="utf-8"?>
<sst xmlns="http://schemas.openxmlformats.org/spreadsheetml/2006/main" count="3587" uniqueCount="259">
  <si>
    <t xml:space="preserve">Non-Trading Activity During Current Quarter </t>
  </si>
  <si>
    <t>04</t>
  </si>
  <si>
    <t>08</t>
  </si>
  <si>
    <t>Preferred Stock - NAIC 3</t>
  </si>
  <si>
    <t>11</t>
  </si>
  <si>
    <t>15</t>
  </si>
  <si>
    <t/>
  </si>
  <si>
    <t>BANC OF AMERICA SECURITIES LLC</t>
  </si>
  <si>
    <t>0709999999</t>
  </si>
  <si>
    <t>DUKE ENERGY CORP   4.500% 08/15/32</t>
  </si>
  <si>
    <t>B</t>
  </si>
  <si>
    <t>361448-BK-8</t>
  </si>
  <si>
    <t>4NYF266XZC35SCTGX023</t>
  </si>
  <si>
    <t>5310000000</t>
  </si>
  <si>
    <t>Subtotal - Common Stocks - Exchange Traded Funds</t>
  </si>
  <si>
    <t>Total - Common Stocks - Part 5</t>
  </si>
  <si>
    <t>US TREASURY TREASURY NOTE   1.875% 07/31/22</t>
  </si>
  <si>
    <t>Total - Bonds - Part 4</t>
  </si>
  <si>
    <t>Table</t>
  </si>
  <si>
    <t>FE</t>
  </si>
  <si>
    <t>MPLX LP</t>
  </si>
  <si>
    <t>Subtotal - Bonds - Industrial and Miscellaneous (Unaffiliated)</t>
  </si>
  <si>
    <t>Subtotal - Bonds - Hybrid Securities</t>
  </si>
  <si>
    <t>1909999999</t>
  </si>
  <si>
    <t>2010000000</t>
  </si>
  <si>
    <t>4310000000</t>
  </si>
  <si>
    <t>5019999999</t>
  </si>
  <si>
    <t>Subtotal - Common Stocks - Industrial and Miscellaneous (Unaffiliated) Publicly Traded</t>
  </si>
  <si>
    <t>5329999999</t>
  </si>
  <si>
    <t>5720000000</t>
  </si>
  <si>
    <t>5989999998</t>
  </si>
  <si>
    <t>Totals</t>
  </si>
  <si>
    <t xml:space="preserve">Current Year's Other Than Temporary Impairment Recognized </t>
  </si>
  <si>
    <t xml:space="preserve">Total Foreign Exchange Change in Book /Adjusted Carrying Value </t>
  </si>
  <si>
    <t>P_2022_Q_NAIC_SCDPT1B</t>
  </si>
  <si>
    <t>SCDPT1B</t>
  </si>
  <si>
    <t xml:space="preserve">NAIC 1 </t>
  </si>
  <si>
    <t xml:space="preserve">SVO Administrative Symbol </t>
  </si>
  <si>
    <t xml:space="preserve">State Code </t>
  </si>
  <si>
    <t xml:space="preserve">Issue </t>
  </si>
  <si>
    <t>0909999999</t>
  </si>
  <si>
    <t>Subtotal - Bonds - U.S. Special Revenues</t>
  </si>
  <si>
    <t>1100000003</t>
  </si>
  <si>
    <t>Subtotal - Bonds - Unaffiliated Certificates of Deposit</t>
  </si>
  <si>
    <t>4019999999</t>
  </si>
  <si>
    <t>4329999999</t>
  </si>
  <si>
    <t>4509999997</t>
  </si>
  <si>
    <t>Subtotal - Common Stocks - Mutual Funds - Designations Assigned by the SVO</t>
  </si>
  <si>
    <t>5510000000</t>
  </si>
  <si>
    <t>Subtotal - Common Stocks - Unit Investment Trusts - Designations Assigned by the SVO</t>
  </si>
  <si>
    <t>5999999999</t>
  </si>
  <si>
    <t>SCDPT4</t>
  </si>
  <si>
    <t xml:space="preserve">Realized Gain (Loss) on Disposal </t>
  </si>
  <si>
    <t xml:space="preserve">Total Gain (Loss) on Disposal </t>
  </si>
  <si>
    <t>Maturity</t>
  </si>
  <si>
    <t xml:space="preserve">NAIC 5 </t>
  </si>
  <si>
    <t xml:space="preserve">Name of Vendor </t>
  </si>
  <si>
    <t xml:space="preserve">Paid for Accrued Interest and Dividends </t>
  </si>
  <si>
    <t>91282C-EW-7</t>
  </si>
  <si>
    <t>2.C FE</t>
  </si>
  <si>
    <t>Subtotal - Bonds - Parent, Subsidiaries and Affiliates</t>
  </si>
  <si>
    <t>Subtotal - Bonds - Unaffiliated Bank Loans</t>
  </si>
  <si>
    <t>Subtotal - Preferred Stocks - Parent, Subsidiaries and Affiliates Redeemable Preferred</t>
  </si>
  <si>
    <t>5529999999</t>
  </si>
  <si>
    <t>Subtotal - Common Stocks - Unit Investment Trusts - Designations Not Assigned by the SVO</t>
  </si>
  <si>
    <t>5920000000</t>
  </si>
  <si>
    <t>Total - Preferred and Common Stocks</t>
  </si>
  <si>
    <t>6009999999</t>
  </si>
  <si>
    <t xml:space="preserve">Unrealized Valuation Increase/(Decrease) </t>
  </si>
  <si>
    <t xml:space="preserve">Stated Contractual Maturity Date </t>
  </si>
  <si>
    <t>912828-2P-4</t>
  </si>
  <si>
    <t>Series 144A</t>
  </si>
  <si>
    <t>Statement</t>
  </si>
  <si>
    <t>01</t>
  </si>
  <si>
    <t>05</t>
  </si>
  <si>
    <t>Bonds - NAIC 6 (a)</t>
  </si>
  <si>
    <t>09</t>
  </si>
  <si>
    <t>Preferred Stock - NAIC 4</t>
  </si>
  <si>
    <t>12</t>
  </si>
  <si>
    <t>2.B FE</t>
  </si>
  <si>
    <t>CITIGROUP GLOBAL MARKETS</t>
  </si>
  <si>
    <t>C</t>
  </si>
  <si>
    <t>NATIONAL RURAL UTILITIES COOP NATIONAL RURAL UTILITIES COOPE   4.150% 12/15/32</t>
  </si>
  <si>
    <t>1.E FE</t>
  </si>
  <si>
    <t>2019999999</t>
  </si>
  <si>
    <t>2509999997</t>
  </si>
  <si>
    <t>Total - Bonds - Part 5</t>
  </si>
  <si>
    <t>5319999999</t>
  </si>
  <si>
    <t>5710000000</t>
  </si>
  <si>
    <t xml:space="preserve">Book/Adjusted Carrying Value Beginning of Current Quarter </t>
  </si>
  <si>
    <t xml:space="preserve">Dispositions During Current Quarter </t>
  </si>
  <si>
    <t xml:space="preserve">Book/Adjusted Carrying Value December 31 Prior Year </t>
  </si>
  <si>
    <t>Total Preferred Stock</t>
  </si>
  <si>
    <t xml:space="preserve">Actual Cost </t>
  </si>
  <si>
    <t>4319999999</t>
  </si>
  <si>
    <t>5729999999</t>
  </si>
  <si>
    <t>5810000000</t>
  </si>
  <si>
    <t>5989999999</t>
  </si>
  <si>
    <t>Company</t>
  </si>
  <si>
    <t>GMIC-NC</t>
  </si>
  <si>
    <t>Identifier</t>
  </si>
  <si>
    <t xml:space="preserve">Book/Adjusted Carrying Value End of Third Quarter </t>
  </si>
  <si>
    <t>Bonds - NAIC 5 (a)</t>
  </si>
  <si>
    <t xml:space="preserve">NAIC 4 </t>
  </si>
  <si>
    <t xml:space="preserve">Number of Shares of Stock </t>
  </si>
  <si>
    <t xml:space="preserve">Par Value </t>
  </si>
  <si>
    <t>PNC CAPITAL MARKETS</t>
  </si>
  <si>
    <t>GATX CORP GATX CORPORATION   4.900% 03/15/33</t>
  </si>
  <si>
    <t>1100000004</t>
  </si>
  <si>
    <t>5493000CZJ19CK4P3G36</t>
  </si>
  <si>
    <t>4509999998</t>
  </si>
  <si>
    <t>5519999999</t>
  </si>
  <si>
    <t>5910000000</t>
  </si>
  <si>
    <t xml:space="preserve">Total Change in Book/ Adjusted Carrying Value (11 + 12 - 13) </t>
  </si>
  <si>
    <t>Bonds - NAIC 4 (a)</t>
  </si>
  <si>
    <t xml:space="preserve">Description </t>
  </si>
  <si>
    <t>US TREASURY TREASURY NOTE   3.250% 06/30/27</t>
  </si>
  <si>
    <t>Subtotal - Bonds - All Other Governments</t>
  </si>
  <si>
    <t>Subtotal - Bonds - U.S. States, Territories and Possessions</t>
  </si>
  <si>
    <t>GLOBAL PAYMENTS INC</t>
  </si>
  <si>
    <t>NATIONAL RURAL UTILITIES COOP</t>
  </si>
  <si>
    <t>Total - Preferred Stocks - Part 3</t>
  </si>
  <si>
    <t>5929999999</t>
  </si>
  <si>
    <t xml:space="preserve">Disposal Date </t>
  </si>
  <si>
    <t xml:space="preserve">Consideration </t>
  </si>
  <si>
    <t xml:space="preserve">Acquisitions During Current Quarter </t>
  </si>
  <si>
    <t>02</t>
  </si>
  <si>
    <t>Bonds - NAIC 3 (a)</t>
  </si>
  <si>
    <t>06</t>
  </si>
  <si>
    <t>Total Bonds</t>
  </si>
  <si>
    <t>Preferred Stock - NAIC 1</t>
  </si>
  <si>
    <t>Preferred Stock - NAIC 5</t>
  </si>
  <si>
    <t>13</t>
  </si>
  <si>
    <t xml:space="preserve">NAIC Designation Modifier </t>
  </si>
  <si>
    <t>549300IHYHCQP2PIR591</t>
  </si>
  <si>
    <t>NATIONAL RURAL UTILITIES COOPE</t>
  </si>
  <si>
    <t>1300000000</t>
  </si>
  <si>
    <t>1610000000</t>
  </si>
  <si>
    <t>2509999998</t>
  </si>
  <si>
    <t>Total - Bonds</t>
  </si>
  <si>
    <t>5719999999</t>
  </si>
  <si>
    <t>Total - Common Stocks - Part 3</t>
  </si>
  <si>
    <t>HGVT_19-AA Series 144A   2.340% 07/25/33</t>
  </si>
  <si>
    <t>1.A FE</t>
  </si>
  <si>
    <t>Bonds - NAIC 2 (a)</t>
  </si>
  <si>
    <t xml:space="preserve">Date Acquired </t>
  </si>
  <si>
    <t xml:space="preserve">NAIC Designation </t>
  </si>
  <si>
    <t xml:space="preserve">ISIN Identification </t>
  </si>
  <si>
    <t xml:space="preserve">Print - NAIC Designation, NAIC Designation Modifier and SVO Administrative Symbol </t>
  </si>
  <si>
    <t>0300000000</t>
  </si>
  <si>
    <t>549300NOMHGVQBX6S778</t>
  </si>
  <si>
    <t>1109999999</t>
  </si>
  <si>
    <t>Subtotal - Common Stocks - Closed-End Funds - Designations Assigned by the SVO</t>
  </si>
  <si>
    <t>5819999999</t>
  </si>
  <si>
    <t xml:space="preserve">Prior Year Book/Adjusted Carrying Value </t>
  </si>
  <si>
    <t xml:space="preserve">Current Year's (Amortization)/Accretion </t>
  </si>
  <si>
    <t xml:space="preserve">Book/Adjusted Carrying Value at Disposal Date </t>
  </si>
  <si>
    <t>Paydown</t>
  </si>
  <si>
    <t xml:space="preserve">NAIC 3 </t>
  </si>
  <si>
    <t>(a) Book/Adjusted Carrying Value column for the end of the current reporting period includes the following amount of short-term and cash equivalent bonds by NAIC designation:</t>
  </si>
  <si>
    <t>-</t>
  </si>
  <si>
    <t>1</t>
  </si>
  <si>
    <t>0109999999</t>
  </si>
  <si>
    <t>Subtotal - Bonds - U.S. Governments</t>
  </si>
  <si>
    <t>1100000001</t>
  </si>
  <si>
    <t>GATX CORPORATION</t>
  </si>
  <si>
    <t>GLOBAL PAYMENTS INC.</t>
  </si>
  <si>
    <t>1100000005</t>
  </si>
  <si>
    <t>1500000000</t>
  </si>
  <si>
    <t>Subtotal - Preferred Stocks - Parent, Subsidiaries and Affiliates Perpetual Preferred</t>
  </si>
  <si>
    <t>4509999999</t>
  </si>
  <si>
    <t>5020000000</t>
  </si>
  <si>
    <t>Subtotal - Common Stocks - Industrial and Miscellaneous (Unaffiliated) Other</t>
  </si>
  <si>
    <t>5919999999</t>
  </si>
  <si>
    <t>Subtotal - Common Stocks - Parent, Subsidiaries and Affiliates Publicly Traded</t>
  </si>
  <si>
    <t xml:space="preserve">Foreign Exchange Gain (Loss) on Disposal </t>
  </si>
  <si>
    <t>Bonds - NAIC 1 (a)</t>
  </si>
  <si>
    <t>Total Bonds &amp; Preferred Stock</t>
  </si>
  <si>
    <t>P_2022_Q_NAIC_SCDPT3</t>
  </si>
  <si>
    <t xml:space="preserve">Issuer </t>
  </si>
  <si>
    <t>0100000001</t>
  </si>
  <si>
    <t>0500000000</t>
  </si>
  <si>
    <t>Subtotal - Bonds - U.S. Political Subdivisions of States, Territories and Possessions</t>
  </si>
  <si>
    <t>MPLX LP   4.950% 09/01/32</t>
  </si>
  <si>
    <t>MIZUHO SECURITIES</t>
  </si>
  <si>
    <t>1309999999</t>
  </si>
  <si>
    <t>1619999999</t>
  </si>
  <si>
    <t>4020000000</t>
  </si>
  <si>
    <t xml:space="preserve">Bond Interest/ Stock Dividends Received During Year </t>
  </si>
  <si>
    <t>Total - Preferred Stocks - Part 4</t>
  </si>
  <si>
    <t>Schedule D - Part 1B - Bonds and Preferred Stock by NAIC Designation</t>
  </si>
  <si>
    <t xml:space="preserve">Book/Adjusted Carrying Value End of First Quarter </t>
  </si>
  <si>
    <t xml:space="preserve">Book/Adjusted Carrying Value End of Second Quarter </t>
  </si>
  <si>
    <t>03</t>
  </si>
  <si>
    <t>07</t>
  </si>
  <si>
    <t>Preferred Stock - NAIC 2</t>
  </si>
  <si>
    <t>10</t>
  </si>
  <si>
    <t>Preferred Stock - NAIC 6</t>
  </si>
  <si>
    <t>14</t>
  </si>
  <si>
    <t>Schedule D - Part 3 - Long-Term Bonds and Stocks Acquired</t>
  </si>
  <si>
    <t xml:space="preserve">Foreign </t>
  </si>
  <si>
    <t xml:space="preserve">LEI </t>
  </si>
  <si>
    <t>A</t>
  </si>
  <si>
    <t>0309999999</t>
  </si>
  <si>
    <t>DUKE ENERGY CORP</t>
  </si>
  <si>
    <t>637432-NZ-4</t>
  </si>
  <si>
    <t>Total - Bonds - Part 3</t>
  </si>
  <si>
    <t>2509999999</t>
  </si>
  <si>
    <t>Subtotal - Common Stocks - Closed-End Funds - Designations Not Assigned by the SVO</t>
  </si>
  <si>
    <t>Subtotal - Common Stocks - Parent, Subsidiaries and Affiliates Other</t>
  </si>
  <si>
    <t>Schedule D - Part 4 - Long-Term Bonds and Stocks Sold, Redeemed or Otherwise Disposed Of</t>
  </si>
  <si>
    <t>04685A-2E-0</t>
  </si>
  <si>
    <t>Total - Common Stocks - Part 4</t>
  </si>
  <si>
    <t>2022-Q3</t>
  </si>
  <si>
    <t>STATEMENT AS OF SEPTEMBER 30, 2022 OF THEENACT MORTGAGE INSURANCE CORPORATION OF NORTH CAROLINA</t>
  </si>
  <si>
    <t>0000001</t>
  </si>
  <si>
    <t>TREASURY NOTE</t>
  </si>
  <si>
    <t>0700000000</t>
  </si>
  <si>
    <t>26441C-BT-1</t>
  </si>
  <si>
    <t>37940X-AQ-5</t>
  </si>
  <si>
    <t>E</t>
  </si>
  <si>
    <t>1509999999</t>
  </si>
  <si>
    <t>Subtotal - Bonds - SVO Identified Funds</t>
  </si>
  <si>
    <t>Total - Preferred Stocks</t>
  </si>
  <si>
    <t>5010000000</t>
  </si>
  <si>
    <t>5320000000</t>
  </si>
  <si>
    <t>Subtotal - Common Stocks - Mutual Funds - Designations Not Assigned by the SVO</t>
  </si>
  <si>
    <t>5989999997</t>
  </si>
  <si>
    <t>ATHENE GLOBAL FUNDING Series 144A   3.000% 07/01/22</t>
  </si>
  <si>
    <t xml:space="preserve">NAIC 2 </t>
  </si>
  <si>
    <t>SCDPT3</t>
  </si>
  <si>
    <t xml:space="preserve">CUSIP Identification </t>
  </si>
  <si>
    <t>US TREASURY</t>
  </si>
  <si>
    <t>{BLANK}</t>
  </si>
  <si>
    <t>0509999999</t>
  </si>
  <si>
    <t>2</t>
  </si>
  <si>
    <t>1100000002</t>
  </si>
  <si>
    <t>55336V-BU-3</t>
  </si>
  <si>
    <t>1900000000</t>
  </si>
  <si>
    <t>4010000000</t>
  </si>
  <si>
    <t>Subtotal - Preferred Stocks - Industrial and Miscellaneous (Unaffiliated) Perpetual Preferred</t>
  </si>
  <si>
    <t>Subtotal - Preferred Stocks - Industrial and Miscellaneous (Unaffiliated) Redeemable Preferred</t>
  </si>
  <si>
    <t>4320000000</t>
  </si>
  <si>
    <t>5029999999</t>
  </si>
  <si>
    <t>Total - Common Stocks</t>
  </si>
  <si>
    <t xml:space="preserve">Name of Purchaser </t>
  </si>
  <si>
    <t>ATHENE GLOBAL FUNDING</t>
  </si>
  <si>
    <t>43284H-AA-7</t>
  </si>
  <si>
    <t>HGVT_19-AA</t>
  </si>
  <si>
    <t>SCDPT1BF</t>
  </si>
  <si>
    <t xml:space="preserve">NAIC 6 </t>
  </si>
  <si>
    <t>0900000000</t>
  </si>
  <si>
    <t>GATX CORP</t>
  </si>
  <si>
    <t>GLOBAL PAYMENTS INC. GLOBAL PAYMENTS INC   5.400% 08/15/32</t>
  </si>
  <si>
    <t>BARCLAYS CAPITAL INC</t>
  </si>
  <si>
    <t>4029999999</t>
  </si>
  <si>
    <t>Total - Preferred Stocks - Part 5</t>
  </si>
  <si>
    <t>5520000000</t>
  </si>
  <si>
    <t>P_2022_Q_NAIC_SCDPT4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</si>
</sst>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mm/dd/yyyy"/>
    <numFmt numFmtId="166" formatCode="#,##0.000_);[Red]\(#,##0.000\)"/>
  </numFmts>
  <fonts count="8" x14ac:knownFonts="1">
    <font>
      <sz val="11"/>
      <color theme="1"/>
      <name val="Arial"/>
    </font>
    <font>
      <sz val="9"/>
      <color theme="1"/>
      <name val="Arial"/>
    </font>
    <font>
      <b/>
      <sz val="11"/>
      <color rgb="FF000000"/>
      <name val="Arial"/>
    </font>
    <font>
      <sz val="8"/>
      <color rgb="FF008000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6"/>
      <color theme="1"/>
      <name val="Arial"/>
    </font>
    <font>
      <sz val="11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DAA520"/>
        <bgColor indexed="64"/>
      </patternFill>
    </fill>
    <fill>
      <patternFill patternType="solid">
        <fgColor rgb="FFA9A9A9"/>
        <bgColor indexed="64"/>
      </patternFill>
    </fill>
    <fill>
      <patternFill patternType="solid">
        <fgColor rgb="FF98FB98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DA70D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64">
    <xf numFmtId="0" fontId="0" fillId="0" borderId="0" xfId="0"/>
    <xf numFmtId="0" fontId="0" fillId="2" borderId="1" xfId="0" applyFill="1" applyBorder="1" applyAlignment="1">
      <alignment horizontal="fill"/>
    </xf>
    <xf numFmtId="0" fontId="7" fillId="3" borderId="1" xfId="1" applyNumberFormat="1" applyFill="1" applyBorder="1"/>
    <xf numFmtId="37" fontId="7" fillId="4" borderId="1" xfId="13" applyNumberFormat="1" applyFill="1" applyBorder="1" applyProtection="1"/>
    <xf numFmtId="37" fontId="7" fillId="0" borderId="1" xfId="13" applyNumberFormat="1" applyFill="1" applyBorder="1"/>
    <xf numFmtId="0" fontId="7" fillId="0" borderId="1" xfId="10" quotePrefix="1" applyNumberFormat="1" applyFill="1" applyBorder="1"/>
    <xf numFmtId="0" fontId="0" fillId="2" borderId="2" xfId="0" applyFill="1" applyBorder="1" applyAlignment="1">
      <alignment horizontal="fill"/>
    </xf>
    <xf numFmtId="0" fontId="0" fillId="2" borderId="3" xfId="0" applyFill="1" applyBorder="1" applyAlignment="1">
      <alignment horizontal="fill"/>
    </xf>
    <xf numFmtId="0" fontId="0" fillId="0" borderId="0" xfId="0" applyAlignment="1">
      <alignment horizontal="centerContinuous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7" fillId="3" borderId="2" xfId="1" applyNumberFormat="1" applyFill="1" applyBorder="1"/>
    <xf numFmtId="0" fontId="0" fillId="5" borderId="1" xfId="10" quotePrefix="1" applyNumberFormat="1" applyFont="1" applyFill="1" applyBorder="1" applyAlignment="1">
      <alignment horizontal="left" wrapText="1"/>
    </xf>
    <xf numFmtId="49" fontId="0" fillId="6" borderId="3" xfId="10" quotePrefix="1" applyNumberFormat="1" applyFont="1" applyFill="1" applyBorder="1" applyAlignment="1">
      <alignment horizontal="right" vertical="top"/>
    </xf>
    <xf numFmtId="0" fontId="7" fillId="0" borderId="1" xfId="4" quotePrefix="1" applyNumberFormat="1" applyFill="1" applyBorder="1"/>
    <xf numFmtId="0" fontId="7" fillId="0" borderId="1" xfId="2" applyNumberFormat="1" applyFill="1" applyBorder="1"/>
    <xf numFmtId="0" fontId="7" fillId="0" borderId="2" xfId="10" quotePrefix="1" applyNumberFormat="1" applyFill="1" applyBorder="1"/>
    <xf numFmtId="49" fontId="0" fillId="5" borderId="3" xfId="10" quotePrefix="1" applyNumberFormat="1" applyFont="1" applyFill="1" applyBorder="1" applyAlignment="1">
      <alignment horizontal="right" vertical="top"/>
    </xf>
    <xf numFmtId="0" fontId="7" fillId="0" borderId="1" xfId="12" quotePrefix="1" applyNumberFormat="1" applyFill="1" applyBorder="1"/>
    <xf numFmtId="37" fontId="7" fillId="4" borderId="1" xfId="13" applyNumberFormat="1" applyFill="1" applyBorder="1"/>
    <xf numFmtId="0" fontId="0" fillId="0" borderId="1" xfId="11" applyNumberFormat="1" applyFont="1" applyFill="1" applyBorder="1" applyAlignment="1">
      <alignment horizontal="left" wrapText="1"/>
    </xf>
    <xf numFmtId="37" fontId="7" fillId="7" borderId="1" xfId="13" applyNumberFormat="1" applyFill="1" applyBorder="1" applyProtection="1"/>
    <xf numFmtId="0" fontId="7" fillId="0" borderId="1" xfId="5" quotePrefix="1" applyNumberFormat="1" applyFill="1" applyBorder="1"/>
    <xf numFmtId="0" fontId="7" fillId="0" borderId="1" xfId="6" quotePrefix="1" applyNumberFormat="1" applyFill="1" applyBorder="1"/>
    <xf numFmtId="0" fontId="7" fillId="4" borderId="1" xfId="10" quotePrefix="1" applyNumberFormat="1" applyFill="1" applyBorder="1"/>
    <xf numFmtId="166" fontId="7" fillId="0" borderId="1" xfId="15" applyNumberFormat="1" applyFill="1" applyBorder="1"/>
    <xf numFmtId="0" fontId="7" fillId="3" borderId="6" xfId="1" applyNumberFormat="1" applyFill="1" applyBorder="1"/>
    <xf numFmtId="0" fontId="7" fillId="0" borderId="1" xfId="7" quotePrefix="1" applyNumberFormat="1" applyFill="1" applyBorder="1"/>
    <xf numFmtId="37" fontId="7" fillId="4" borderId="6" xfId="13" applyNumberFormat="1" applyFill="1" applyBorder="1" applyProtection="1"/>
    <xf numFmtId="0" fontId="2" fillId="0" borderId="0" xfId="0" applyFont="1" applyAlignment="1">
      <alignment horizontal="center"/>
    </xf>
    <xf numFmtId="0" fontId="7" fillId="0" borderId="1" xfId="8" quotePrefix="1" applyNumberFormat="1" applyFill="1" applyBorder="1"/>
    <xf numFmtId="49" fontId="3" fillId="0" borderId="0" xfId="0" applyNumberFormat="1" applyFont="1" applyAlignment="1">
      <alignment horizontal="center" vertical="center" wrapText="1"/>
    </xf>
    <xf numFmtId="40" fontId="7" fillId="0" borderId="1" xfId="14" applyNumberFormat="1" applyFill="1" applyBorder="1"/>
    <xf numFmtId="165" fontId="7" fillId="0" borderId="1" xfId="2" applyNumberFormat="1" applyFill="1" applyBorder="1"/>
    <xf numFmtId="37" fontId="7" fillId="3" borderId="1" xfId="13" applyNumberFormat="1" applyFill="1" applyBorder="1"/>
    <xf numFmtId="0" fontId="7" fillId="0" borderId="1" xfId="3" quotePrefix="1" applyNumberFormat="1" applyFill="1" applyBorder="1"/>
    <xf numFmtId="0" fontId="3" fillId="0" borderId="0" xfId="0" applyNumberFormat="1" applyFont="1" applyAlignment="1">
      <alignment horizontal="center" vertical="center" wrapText="1"/>
    </xf>
    <xf numFmtId="37" fontId="7" fillId="0" borderId="6" xfId="13" applyNumberFormat="1" applyFill="1" applyBorder="1"/>
    <xf numFmtId="0" fontId="4" fillId="0" borderId="0" xfId="0" applyFont="1" applyAlignment="1">
      <alignment horizontal="centerContinuous" wrapText="1"/>
    </xf>
    <xf numFmtId="49" fontId="0" fillId="8" borderId="7" xfId="10" quotePrefix="1" applyNumberFormat="1" applyFont="1" applyFill="1" applyBorder="1" applyAlignment="1">
      <alignment horizontal="right" vertical="top"/>
    </xf>
    <xf numFmtId="0" fontId="0" fillId="2" borderId="1" xfId="0" applyFill="1" applyBorder="1" applyAlignment="1">
      <alignment horizontal="center"/>
    </xf>
    <xf numFmtId="0" fontId="7" fillId="4" borderId="1" xfId="10" applyNumberFormat="1" applyFill="1" applyBorder="1" applyProtection="1"/>
    <xf numFmtId="0" fontId="1" fillId="0" borderId="7" xfId="0" applyFont="1" applyBorder="1" applyAlignment="1">
      <alignment horizontal="center" wrapText="1"/>
    </xf>
    <xf numFmtId="0" fontId="7" fillId="0" borderId="1" xfId="2" applyNumberForma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8" borderId="6" xfId="10" quotePrefix="1" applyNumberFormat="1" applyFont="1" applyFill="1" applyBorder="1" applyAlignment="1">
      <alignment horizontal="left" wrapText="1"/>
    </xf>
    <xf numFmtId="49" fontId="5" fillId="0" borderId="0" xfId="0" applyNumberFormat="1" applyFont="1" applyAlignment="1">
      <alignment horizontal="center" vertical="center" wrapText="1"/>
    </xf>
    <xf numFmtId="0" fontId="7" fillId="0" borderId="1" xfId="9" quotePrefix="1" applyNumberFormat="1" applyFill="1" applyBorder="1"/>
    <xf numFmtId="0" fontId="0" fillId="0" borderId="1" xfId="11" quotePrefix="1" applyNumberFormat="1" applyFont="1" applyFill="1" applyBorder="1" applyAlignment="1">
      <alignment horizontal="left" wrapText="1"/>
    </xf>
    <xf numFmtId="0" fontId="6" fillId="0" borderId="0" xfId="0" applyFont="1" applyAlignment="1">
      <alignment horizontal="centerContinuous" wrapText="1"/>
    </xf>
    <xf numFmtId="49" fontId="7" fillId="0" borderId="1" xfId="7" quotePrefix="1" applyNumberFormat="1" applyFill="1" applyBorder="1"/>
    <xf numFmtId="0" fontId="7" fillId="3" borderId="5" xfId="1" applyNumberFormat="1" applyFill="1" applyBorder="1"/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49" fontId="7" fillId="0" borderId="1" xfId="4" quotePrefix="1" applyNumberFormat="1" applyFill="1" applyBorder="1"/>
    <xf numFmtId="49" fontId="7" fillId="0" borderId="1" xfId="6" quotePrefix="1" applyNumberFormat="1" applyFill="1" applyBorder="1"/>
    <xf numFmtId="49" fontId="7" fillId="0" borderId="1" xfId="5" quotePrefix="1" applyNumberFormat="1" applyFill="1" applyBorder="1"/>
    <xf numFmtId="0" fontId="0" fillId="0" borderId="0" xfId="0" applyAlignment="1">
      <alignment horizontal="center"/>
    </xf>
    <xf numFmtId="37" fontId="7" fillId="0" borderId="5" xfId="13" applyNumberFormat="1" applyFill="1" applyBorder="1"/>
    <xf numFmtId="37" fontId="7" fillId="4" borderId="2" xfId="13" applyNumberFormat="1" applyFill="1" applyBorder="1" applyProtection="1"/>
    <xf numFmtId="0" fontId="0" fillId="8" borderId="1" xfId="10" quotePrefix="1" applyNumberFormat="1" applyFont="1" applyFill="1" applyBorder="1" applyAlignment="1">
      <alignment horizontal="left" wrapText="1"/>
    </xf>
    <xf numFmtId="37" fontId="7" fillId="4" borderId="5" xfId="13" applyNumberFormat="1" applyFill="1" applyBorder="1" applyProtection="1"/>
    <xf numFmtId="49" fontId="0" fillId="8" borderId="3" xfId="10" quotePrefix="1" applyNumberFormat="1" applyFont="1" applyFill="1" applyBorder="1" applyAlignment="1">
      <alignment horizontal="right" vertical="top"/>
    </xf>
    <xf numFmtId="0" fontId="7" fillId="3" borderId="1" xfId="1" applyNumberFormat="1" applyFill="1" applyBorder="1" applyAlignment="1">
      <alignment horizontal="center"/>
    </xf>
  </cellXfs>
  <cellStyles count="16">
    <cellStyle name="0" xfId="1" xr:uid="{00000000-0005-0000-0000-000000000000}"/>
    <cellStyle name="12884901888" xfId="2" xr:uid="{00000000-0005-0000-0000-000001000000}"/>
    <cellStyle name="17191534592" xfId="3" xr:uid="{00000000-0005-0000-0000-000002000000}"/>
    <cellStyle name="17194549248" xfId="4" xr:uid="{00000000-0005-0000-0000-000003000000}"/>
    <cellStyle name="17198088192" xfId="5" xr:uid="{00000000-0005-0000-0000-000004000000}"/>
    <cellStyle name="17198153728" xfId="6" xr:uid="{00000000-0005-0000-0000-000005000000}"/>
    <cellStyle name="17198284800" xfId="7" xr:uid="{00000000-0005-0000-0000-000006000000}"/>
    <cellStyle name="17198350336" xfId="8" xr:uid="{00000000-0005-0000-0000-000007000000}"/>
    <cellStyle name="17198415872" xfId="9" xr:uid="{00000000-0005-0000-0000-000008000000}"/>
    <cellStyle name="4295032832" xfId="10" xr:uid="{00000000-0005-0000-0000-000009000000}"/>
    <cellStyle name="4295098368" xfId="11" xr:uid="{00000000-0005-0000-0000-00000A000000}"/>
    <cellStyle name="4296409088" xfId="12" xr:uid="{00000000-0005-0000-0000-00000B000000}"/>
    <cellStyle name="8590000128" xfId="13" xr:uid="{00000000-0005-0000-0000-00000C000000}"/>
    <cellStyle name="8590262272" xfId="14" xr:uid="{00000000-0005-0000-0000-00000D000000}"/>
    <cellStyle name="8590524416" xfId="15" xr:uid="{00000000-0005-0000-0000-00000E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1"/>
  <sheetViews>
    <sheetView tabSelected="1" workbookViewId="0"/>
  </sheetViews>
  <sheetFormatPr defaultRowHeight="14" x14ac:dyDescent="0.3"/>
  <cols>
    <col min="1" max="1" width="1.75" customWidth="1"/>
    <col min="2" max="2" width="4.75" customWidth="1"/>
    <col min="3" max="3" width="25.75" customWidth="1"/>
    <col min="4" max="11" width="14.75" customWidth="1"/>
  </cols>
  <sheetData>
    <row r="1" spans="2:11" x14ac:dyDescent="0.3">
      <c r="C1" s="29" t="s">
        <v>98</v>
      </c>
      <c r="D1" s="29" t="s">
        <v>72</v>
      </c>
      <c r="E1" s="29" t="s">
        <v>100</v>
      </c>
      <c r="F1" s="29" t="s">
        <v>18</v>
      </c>
    </row>
    <row r="2" spans="2:11" ht="20" x14ac:dyDescent="0.3">
      <c r="B2" s="46"/>
      <c r="C2" s="31" t="s">
        <v>99</v>
      </c>
      <c r="D2" s="31" t="s">
        <v>213</v>
      </c>
      <c r="E2" s="31" t="s">
        <v>34</v>
      </c>
      <c r="F2" s="31" t="s">
        <v>35</v>
      </c>
    </row>
    <row r="3" spans="2:11" ht="40" customHeight="1" x14ac:dyDescent="0.3">
      <c r="B3" s="38" t="s">
        <v>214</v>
      </c>
      <c r="C3" s="8"/>
      <c r="D3" s="8"/>
      <c r="E3" s="8"/>
      <c r="F3" s="8"/>
      <c r="G3" s="8"/>
      <c r="H3" s="8"/>
      <c r="I3" s="8"/>
      <c r="J3" s="8"/>
      <c r="K3" s="8"/>
    </row>
    <row r="4" spans="2:11" ht="40" customHeight="1" x14ac:dyDescent="0.4">
      <c r="B4" s="49" t="s">
        <v>190</v>
      </c>
      <c r="C4" s="8"/>
      <c r="D4" s="8"/>
      <c r="E4" s="8"/>
      <c r="F4" s="8"/>
      <c r="G4" s="8"/>
      <c r="H4" s="8"/>
      <c r="I4" s="8"/>
      <c r="J4" s="8"/>
      <c r="K4" s="8"/>
    </row>
    <row r="5" spans="2:11" x14ac:dyDescent="0.3">
      <c r="B5" s="44"/>
      <c r="C5" s="52"/>
      <c r="D5" s="9">
        <v>1</v>
      </c>
      <c r="E5" s="9">
        <v>2</v>
      </c>
      <c r="F5" s="9">
        <v>3</v>
      </c>
      <c r="G5" s="9">
        <v>4</v>
      </c>
      <c r="H5" s="9">
        <v>5</v>
      </c>
      <c r="I5" s="9">
        <v>6</v>
      </c>
      <c r="J5" s="9">
        <v>7</v>
      </c>
      <c r="K5" s="9">
        <v>8</v>
      </c>
    </row>
    <row r="6" spans="2:11" ht="46.5" x14ac:dyDescent="0.3">
      <c r="B6" s="42"/>
      <c r="C6" s="53"/>
      <c r="D6" s="10" t="s">
        <v>89</v>
      </c>
      <c r="E6" s="10" t="s">
        <v>125</v>
      </c>
      <c r="F6" s="10" t="s">
        <v>90</v>
      </c>
      <c r="G6" s="10" t="s">
        <v>0</v>
      </c>
      <c r="H6" s="10" t="s">
        <v>191</v>
      </c>
      <c r="I6" s="10" t="s">
        <v>192</v>
      </c>
      <c r="J6" s="10" t="s">
        <v>101</v>
      </c>
      <c r="K6" s="10" t="s">
        <v>91</v>
      </c>
    </row>
    <row r="7" spans="2:11" x14ac:dyDescent="0.3">
      <c r="B7" s="62" t="s">
        <v>73</v>
      </c>
      <c r="C7" s="60" t="s">
        <v>176</v>
      </c>
      <c r="D7" s="59">
        <f>'GMIC-NC_2022-Q3_SCDPT1B'!SCDPT1B_01_6</f>
        <v>21165116</v>
      </c>
      <c r="E7" s="4">
        <v>1507882</v>
      </c>
      <c r="F7" s="4">
        <v>2736374</v>
      </c>
      <c r="G7" s="4">
        <v>2802</v>
      </c>
      <c r="H7" s="34">
        <v>20709449</v>
      </c>
      <c r="I7" s="34">
        <v>21165116</v>
      </c>
      <c r="J7" s="3">
        <f>'GMIC-NC_2022-Q3_SCDPT1B'!SCDPT1B_01_1+'GMIC-NC_2022-Q3_SCDPT1B'!SCDPT1B_01_2-'GMIC-NC_2022-Q3_SCDPT1B'!SCDPT1B_01_3+'GMIC-NC_2022-Q3_SCDPT1B'!SCDPT1B_01_4</f>
        <v>19939426</v>
      </c>
      <c r="K7" s="34">
        <v>20005210</v>
      </c>
    </row>
    <row r="8" spans="2:11" x14ac:dyDescent="0.3">
      <c r="B8" s="62" t="s">
        <v>126</v>
      </c>
      <c r="C8" s="60" t="s">
        <v>144</v>
      </c>
      <c r="D8" s="59">
        <f>'GMIC-NC_2022-Q3_SCDPT1B'!SCDPT1B_02_6</f>
        <v>7078672</v>
      </c>
      <c r="E8" s="4">
        <v>945511</v>
      </c>
      <c r="F8" s="4">
        <v>0</v>
      </c>
      <c r="G8" s="4">
        <v>-296</v>
      </c>
      <c r="H8" s="34">
        <v>6779148</v>
      </c>
      <c r="I8" s="34">
        <v>7078672</v>
      </c>
      <c r="J8" s="3">
        <f>'GMIC-NC_2022-Q3_SCDPT1B'!SCDPT1B_02_1+'GMIC-NC_2022-Q3_SCDPT1B'!SCDPT1B_02_2-'GMIC-NC_2022-Q3_SCDPT1B'!SCDPT1B_02_3+'GMIC-NC_2022-Q3_SCDPT1B'!SCDPT1B_02_4</f>
        <v>8023887</v>
      </c>
      <c r="K8" s="34">
        <v>5511824</v>
      </c>
    </row>
    <row r="9" spans="2:11" x14ac:dyDescent="0.3">
      <c r="B9" s="62" t="s">
        <v>193</v>
      </c>
      <c r="C9" s="60" t="s">
        <v>127</v>
      </c>
      <c r="D9" s="59">
        <f>'GMIC-NC_2022-Q3_SCDPT1B'!SCDPT1B_03_6</f>
        <v>0</v>
      </c>
      <c r="E9" s="4">
        <v>0</v>
      </c>
      <c r="F9" s="4">
        <v>0</v>
      </c>
      <c r="G9" s="4">
        <v>0</v>
      </c>
      <c r="H9" s="34"/>
      <c r="I9" s="34"/>
      <c r="J9" s="3">
        <f>'GMIC-NC_2022-Q3_SCDPT1B'!SCDPT1B_03_1+'GMIC-NC_2022-Q3_SCDPT1B'!SCDPT1B_03_2-'GMIC-NC_2022-Q3_SCDPT1B'!SCDPT1B_03_3+'GMIC-NC_2022-Q3_SCDPT1B'!SCDPT1B_03_4</f>
        <v>0</v>
      </c>
      <c r="K9" s="34"/>
    </row>
    <row r="10" spans="2:11" x14ac:dyDescent="0.3">
      <c r="B10" s="62" t="s">
        <v>1</v>
      </c>
      <c r="C10" s="60" t="s">
        <v>114</v>
      </c>
      <c r="D10" s="59">
        <f>'GMIC-NC_2022-Q3_SCDPT1B'!SCDPT1B_04_6</f>
        <v>0</v>
      </c>
      <c r="E10" s="4">
        <v>0</v>
      </c>
      <c r="F10" s="4">
        <v>0</v>
      </c>
      <c r="G10" s="4">
        <v>0</v>
      </c>
      <c r="H10" s="34"/>
      <c r="I10" s="34"/>
      <c r="J10" s="3">
        <f>'GMIC-NC_2022-Q3_SCDPT1B'!SCDPT1B_04_1+'GMIC-NC_2022-Q3_SCDPT1B'!SCDPT1B_04_2-'GMIC-NC_2022-Q3_SCDPT1B'!SCDPT1B_04_3+'GMIC-NC_2022-Q3_SCDPT1B'!SCDPT1B_04_4</f>
        <v>0</v>
      </c>
      <c r="K10" s="34"/>
    </row>
    <row r="11" spans="2:11" x14ac:dyDescent="0.3">
      <c r="B11" s="62" t="s">
        <v>74</v>
      </c>
      <c r="C11" s="60" t="s">
        <v>102</v>
      </c>
      <c r="D11" s="59">
        <f>'GMIC-NC_2022-Q3_SCDPT1B'!SCDPT1B_05_6</f>
        <v>0</v>
      </c>
      <c r="E11" s="4">
        <v>0</v>
      </c>
      <c r="F11" s="4">
        <v>0</v>
      </c>
      <c r="G11" s="4">
        <v>0</v>
      </c>
      <c r="H11" s="34"/>
      <c r="I11" s="34"/>
      <c r="J11" s="3">
        <f>'GMIC-NC_2022-Q3_SCDPT1B'!SCDPT1B_05_1+'GMIC-NC_2022-Q3_SCDPT1B'!SCDPT1B_05_2-'GMIC-NC_2022-Q3_SCDPT1B'!SCDPT1B_05_3+'GMIC-NC_2022-Q3_SCDPT1B'!SCDPT1B_05_4</f>
        <v>0</v>
      </c>
      <c r="K11" s="34"/>
    </row>
    <row r="12" spans="2:11" x14ac:dyDescent="0.3">
      <c r="B12" s="62" t="s">
        <v>128</v>
      </c>
      <c r="C12" s="60" t="s">
        <v>75</v>
      </c>
      <c r="D12" s="59">
        <f>'GMIC-NC_2022-Q3_SCDPT1B'!SCDPT1B_06_6</f>
        <v>0</v>
      </c>
      <c r="E12" s="4">
        <v>0</v>
      </c>
      <c r="F12" s="4">
        <v>0</v>
      </c>
      <c r="G12" s="4">
        <v>0</v>
      </c>
      <c r="H12" s="34"/>
      <c r="I12" s="34"/>
      <c r="J12" s="3">
        <f>'GMIC-NC_2022-Q3_SCDPT1B'!SCDPT1B_06_1+'GMIC-NC_2022-Q3_SCDPT1B'!SCDPT1B_06_2-'GMIC-NC_2022-Q3_SCDPT1B'!SCDPT1B_06_3+'GMIC-NC_2022-Q3_SCDPT1B'!SCDPT1B_06_4</f>
        <v>0</v>
      </c>
      <c r="K12" s="34"/>
    </row>
    <row r="13" spans="2:11" x14ac:dyDescent="0.3">
      <c r="B13" s="62" t="s">
        <v>194</v>
      </c>
      <c r="C13" s="60" t="s">
        <v>129</v>
      </c>
      <c r="D13" s="59">
        <f>SUM('GMIC-NC_2022-Q3_SCDPT1B'!SCDPT1B_01_1:'GMIC-NC_2022-Q3_SCDPT1B'!SCDPT1B_06_1)</f>
        <v>28243788</v>
      </c>
      <c r="E13" s="3">
        <f>SUM('GMIC-NC_2022-Q3_SCDPT1B'!SCDPT1B_01_2:'GMIC-NC_2022-Q3_SCDPT1B'!SCDPT1B_06_2)</f>
        <v>2453393</v>
      </c>
      <c r="F13" s="3">
        <f>SUM('GMIC-NC_2022-Q3_SCDPT1B'!SCDPT1B_01_3:'GMIC-NC_2022-Q3_SCDPT1B'!SCDPT1B_06_3)</f>
        <v>2736374</v>
      </c>
      <c r="G13" s="3">
        <f>SUM('GMIC-NC_2022-Q3_SCDPT1B'!SCDPT1B_01_4:'GMIC-NC_2022-Q3_SCDPT1B'!SCDPT1B_06_4)</f>
        <v>2506</v>
      </c>
      <c r="H13" s="3">
        <f>SUM('GMIC-NC_2022-Q3_SCDPT1B'!SCDPT1B_01_5:'GMIC-NC_2022-Q3_SCDPT1B'!SCDPT1B_06_5)</f>
        <v>27488597</v>
      </c>
      <c r="I13" s="3">
        <f>SUM('GMIC-NC_2022-Q3_SCDPT1B'!SCDPT1B_01_6:'GMIC-NC_2022-Q3_SCDPT1B'!SCDPT1B_06_6)</f>
        <v>28243788</v>
      </c>
      <c r="J13" s="3">
        <f>SUM('GMIC-NC_2022-Q3_SCDPT1B'!SCDPT1B_01_7:'GMIC-NC_2022-Q3_SCDPT1B'!SCDPT1B_06_7)</f>
        <v>27963313</v>
      </c>
      <c r="K13" s="3">
        <f>SUM('GMIC-NC_2022-Q3_SCDPT1B'!SCDPT1B_01_8:'GMIC-NC_2022-Q3_SCDPT1B'!SCDPT1B_06_8)</f>
        <v>25517034</v>
      </c>
    </row>
    <row r="14" spans="2:11" x14ac:dyDescent="0.3">
      <c r="B14" s="62" t="s">
        <v>2</v>
      </c>
      <c r="C14" s="60" t="s">
        <v>130</v>
      </c>
      <c r="D14" s="59">
        <f>'GMIC-NC_2022-Q3_SCDPT1B'!SCDPT1B_08_6</f>
        <v>0</v>
      </c>
      <c r="E14" s="4">
        <v>0</v>
      </c>
      <c r="F14" s="4">
        <v>0</v>
      </c>
      <c r="G14" s="4">
        <v>0</v>
      </c>
      <c r="H14" s="34"/>
      <c r="I14" s="34"/>
      <c r="J14" s="3">
        <f>'GMIC-NC_2022-Q3_SCDPT1B'!SCDPT1B_08_1+'GMIC-NC_2022-Q3_SCDPT1B'!SCDPT1B_08_2-'GMIC-NC_2022-Q3_SCDPT1B'!SCDPT1B_08_3+'GMIC-NC_2022-Q3_SCDPT1B'!SCDPT1B_08_4</f>
        <v>0</v>
      </c>
      <c r="K14" s="34"/>
    </row>
    <row r="15" spans="2:11" x14ac:dyDescent="0.3">
      <c r="B15" s="62" t="s">
        <v>76</v>
      </c>
      <c r="C15" s="60" t="s">
        <v>195</v>
      </c>
      <c r="D15" s="59">
        <f>'GMIC-NC_2022-Q3_SCDPT1B'!SCDPT1B_09_6</f>
        <v>0</v>
      </c>
      <c r="E15" s="4">
        <v>0</v>
      </c>
      <c r="F15" s="4">
        <v>0</v>
      </c>
      <c r="G15" s="4">
        <v>0</v>
      </c>
      <c r="H15" s="34"/>
      <c r="I15" s="34"/>
      <c r="J15" s="3">
        <f>'GMIC-NC_2022-Q3_SCDPT1B'!SCDPT1B_09_1+'GMIC-NC_2022-Q3_SCDPT1B'!SCDPT1B_09_2-'GMIC-NC_2022-Q3_SCDPT1B'!SCDPT1B_09_3+'GMIC-NC_2022-Q3_SCDPT1B'!SCDPT1B_09_4</f>
        <v>0</v>
      </c>
      <c r="K15" s="34"/>
    </row>
    <row r="16" spans="2:11" x14ac:dyDescent="0.3">
      <c r="B16" s="62" t="s">
        <v>196</v>
      </c>
      <c r="C16" s="60" t="s">
        <v>3</v>
      </c>
      <c r="D16" s="59">
        <f>'GMIC-NC_2022-Q3_SCDPT1B'!SCDPT1B_10_6</f>
        <v>0</v>
      </c>
      <c r="E16" s="4">
        <v>0</v>
      </c>
      <c r="F16" s="4">
        <v>0</v>
      </c>
      <c r="G16" s="4">
        <v>0</v>
      </c>
      <c r="H16" s="34"/>
      <c r="I16" s="34"/>
      <c r="J16" s="3">
        <f>'GMIC-NC_2022-Q3_SCDPT1B'!SCDPT1B_10_1+'GMIC-NC_2022-Q3_SCDPT1B'!SCDPT1B_10_2-'GMIC-NC_2022-Q3_SCDPT1B'!SCDPT1B_10_3+'GMIC-NC_2022-Q3_SCDPT1B'!SCDPT1B_10_4</f>
        <v>0</v>
      </c>
      <c r="K16" s="34"/>
    </row>
    <row r="17" spans="2:11" x14ac:dyDescent="0.3">
      <c r="B17" s="62" t="s">
        <v>4</v>
      </c>
      <c r="C17" s="60" t="s">
        <v>77</v>
      </c>
      <c r="D17" s="59">
        <f>'GMIC-NC_2022-Q3_SCDPT1B'!SCDPT1B_11_6</f>
        <v>0</v>
      </c>
      <c r="E17" s="4">
        <v>0</v>
      </c>
      <c r="F17" s="4">
        <v>0</v>
      </c>
      <c r="G17" s="4">
        <v>0</v>
      </c>
      <c r="H17" s="34"/>
      <c r="I17" s="34"/>
      <c r="J17" s="3">
        <f>'GMIC-NC_2022-Q3_SCDPT1B'!SCDPT1B_11_1+'GMIC-NC_2022-Q3_SCDPT1B'!SCDPT1B_11_2-'GMIC-NC_2022-Q3_SCDPT1B'!SCDPT1B_11_3+'GMIC-NC_2022-Q3_SCDPT1B'!SCDPT1B_11_4</f>
        <v>0</v>
      </c>
      <c r="K17" s="34"/>
    </row>
    <row r="18" spans="2:11" x14ac:dyDescent="0.3">
      <c r="B18" s="62" t="s">
        <v>78</v>
      </c>
      <c r="C18" s="60" t="s">
        <v>131</v>
      </c>
      <c r="D18" s="59">
        <f>'GMIC-NC_2022-Q3_SCDPT1B'!SCDPT1B_12_6</f>
        <v>0</v>
      </c>
      <c r="E18" s="4">
        <v>0</v>
      </c>
      <c r="F18" s="4">
        <v>0</v>
      </c>
      <c r="G18" s="4">
        <v>0</v>
      </c>
      <c r="H18" s="34"/>
      <c r="I18" s="34"/>
      <c r="J18" s="3">
        <f>'GMIC-NC_2022-Q3_SCDPT1B'!SCDPT1B_12_1+'GMIC-NC_2022-Q3_SCDPT1B'!SCDPT1B_12_2-'GMIC-NC_2022-Q3_SCDPT1B'!SCDPT1B_12_3+'GMIC-NC_2022-Q3_SCDPT1B'!SCDPT1B_12_4</f>
        <v>0</v>
      </c>
      <c r="K18" s="34"/>
    </row>
    <row r="19" spans="2:11" x14ac:dyDescent="0.3">
      <c r="B19" s="62" t="s">
        <v>132</v>
      </c>
      <c r="C19" s="60" t="s">
        <v>197</v>
      </c>
      <c r="D19" s="59">
        <f>'GMIC-NC_2022-Q3_SCDPT1B'!SCDPT1B_13_6</f>
        <v>0</v>
      </c>
      <c r="E19" s="4">
        <v>0</v>
      </c>
      <c r="F19" s="4">
        <v>0</v>
      </c>
      <c r="G19" s="4">
        <v>0</v>
      </c>
      <c r="H19" s="34"/>
      <c r="I19" s="34"/>
      <c r="J19" s="3">
        <f>'GMIC-NC_2022-Q3_SCDPT1B'!SCDPT1B_13_1+'GMIC-NC_2022-Q3_SCDPT1B'!SCDPT1B_13_2-'GMIC-NC_2022-Q3_SCDPT1B'!SCDPT1B_13_3+'GMIC-NC_2022-Q3_SCDPT1B'!SCDPT1B_13_4</f>
        <v>0</v>
      </c>
      <c r="K19" s="34"/>
    </row>
    <row r="20" spans="2:11" x14ac:dyDescent="0.3">
      <c r="B20" s="62" t="s">
        <v>198</v>
      </c>
      <c r="C20" s="60" t="s">
        <v>92</v>
      </c>
      <c r="D20" s="59">
        <f>SUM('GMIC-NC_2022-Q3_SCDPT1B'!SCDPT1B_08_1:'GMIC-NC_2022-Q3_SCDPT1B'!SCDPT1B_13_1)</f>
        <v>0</v>
      </c>
      <c r="E20" s="3">
        <f>SUM('GMIC-NC_2022-Q3_SCDPT1B'!SCDPT1B_08_2:'GMIC-NC_2022-Q3_SCDPT1B'!SCDPT1B_13_2)</f>
        <v>0</v>
      </c>
      <c r="F20" s="3">
        <f>SUM('GMIC-NC_2022-Q3_SCDPT1B'!SCDPT1B_08_3:'GMIC-NC_2022-Q3_SCDPT1B'!SCDPT1B_13_3)</f>
        <v>0</v>
      </c>
      <c r="G20" s="3">
        <f>SUM('GMIC-NC_2022-Q3_SCDPT1B'!SCDPT1B_08_4:'GMIC-NC_2022-Q3_SCDPT1B'!SCDPT1B_13_4)</f>
        <v>0</v>
      </c>
      <c r="H20" s="3">
        <f>SUM('GMIC-NC_2022-Q3_SCDPT1B'!SCDPT1B_08_5:'GMIC-NC_2022-Q3_SCDPT1B'!SCDPT1B_13_5)</f>
        <v>0</v>
      </c>
      <c r="I20" s="3">
        <f>SUM('GMIC-NC_2022-Q3_SCDPT1B'!SCDPT1B_08_6:'GMIC-NC_2022-Q3_SCDPT1B'!SCDPT1B_13_6)</f>
        <v>0</v>
      </c>
      <c r="J20" s="3">
        <f>SUM('GMIC-NC_2022-Q3_SCDPT1B'!SCDPT1B_08_7:'GMIC-NC_2022-Q3_SCDPT1B'!SCDPT1B_13_7)</f>
        <v>0</v>
      </c>
      <c r="K20" s="3">
        <f>SUM('GMIC-NC_2022-Q3_SCDPT1B'!SCDPT1B_08_8:'GMIC-NC_2022-Q3_SCDPT1B'!SCDPT1B_13_8)</f>
        <v>0</v>
      </c>
    </row>
    <row r="21" spans="2:11" x14ac:dyDescent="0.3">
      <c r="B21" s="39" t="s">
        <v>5</v>
      </c>
      <c r="C21" s="45" t="s">
        <v>177</v>
      </c>
      <c r="D21" s="61">
        <f>'GMIC-NC_2022-Q3_SCDPT1B'!SCDPT1B_07_1+'GMIC-NC_2022-Q3_SCDPT1B'!SCDPT1B_14_1</f>
        <v>28243788</v>
      </c>
      <c r="E21" s="28">
        <f>'GMIC-NC_2022-Q3_SCDPT1B'!SCDPT1B_07_2+'GMIC-NC_2022-Q3_SCDPT1B'!SCDPT1B_14_2</f>
        <v>2453393</v>
      </c>
      <c r="F21" s="28">
        <f>'GMIC-NC_2022-Q3_SCDPT1B'!SCDPT1B_07_3+'GMIC-NC_2022-Q3_SCDPT1B'!SCDPT1B_14_3</f>
        <v>2736374</v>
      </c>
      <c r="G21" s="28">
        <f>'GMIC-NC_2022-Q3_SCDPT1B'!SCDPT1B_07_4+'GMIC-NC_2022-Q3_SCDPT1B'!SCDPT1B_14_4</f>
        <v>2506</v>
      </c>
      <c r="H21" s="28">
        <f>'GMIC-NC_2022-Q3_SCDPT1B'!SCDPT1B_07_5+'GMIC-NC_2022-Q3_SCDPT1B'!SCDPT1B_14_5</f>
        <v>27488597</v>
      </c>
      <c r="I21" s="28">
        <f>'GMIC-NC_2022-Q3_SCDPT1B'!SCDPT1B_07_6+'GMIC-NC_2022-Q3_SCDPT1B'!SCDPT1B_14_6</f>
        <v>28243788</v>
      </c>
      <c r="J21" s="28">
        <f>'GMIC-NC_2022-Q3_SCDPT1B'!SCDPT1B_07_7+'GMIC-NC_2022-Q3_SCDPT1B'!SCDPT1B_14_7</f>
        <v>27963313</v>
      </c>
      <c r="K21" s="28">
        <f>'GMIC-NC_2022-Q3_SCDPT1B'!SCDPT1B_07_8+'GMIC-NC_2022-Q3_SCDPT1B'!SCDPT1B_14_8</f>
        <v>25517034</v>
      </c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&amp;CSCDPT1BSCDPT1B</oddHeader>
    <oddFooter>&amp;LWing Application : &amp;R SaveAs(11/15/2022-2:18 PM)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7"/>
  <sheetViews>
    <sheetView workbookViewId="0"/>
  </sheetViews>
  <sheetFormatPr defaultRowHeight="14" x14ac:dyDescent="0.3"/>
  <cols>
    <col min="1" max="1" width="1.75" customWidth="1"/>
    <col min="2" max="2" width="9.75" customWidth="1"/>
    <col min="3" max="3" width="25.75" customWidth="1"/>
    <col min="4" max="9" width="14.75" customWidth="1"/>
  </cols>
  <sheetData>
    <row r="1" spans="2:9" x14ac:dyDescent="0.3">
      <c r="C1" s="29" t="s">
        <v>98</v>
      </c>
      <c r="D1" s="29" t="s">
        <v>72</v>
      </c>
      <c r="E1" s="29" t="s">
        <v>100</v>
      </c>
      <c r="F1" s="29" t="s">
        <v>18</v>
      </c>
    </row>
    <row r="2" spans="2:9" ht="20" x14ac:dyDescent="0.3">
      <c r="B2" s="46"/>
      <c r="C2" s="36" t="str">
        <f>'GMIC-NC_2022-Q3_SCDPT1B'!Wings_Company_ID</f>
        <v>GMIC-NC</v>
      </c>
      <c r="D2" s="36" t="str">
        <f>'GMIC-NC_2022-Q3_SCDPT1B'!Wings_Statement_ID</f>
        <v>2022-Q3</v>
      </c>
      <c r="E2" s="31" t="s">
        <v>34</v>
      </c>
      <c r="F2" s="31" t="s">
        <v>249</v>
      </c>
    </row>
    <row r="3" spans="2:9" ht="40" customHeight="1" x14ac:dyDescent="0.3">
      <c r="B3" s="38" t="s">
        <v>214</v>
      </c>
      <c r="C3" s="8"/>
      <c r="D3" s="8"/>
      <c r="E3" s="8"/>
      <c r="F3" s="8"/>
      <c r="G3" s="8"/>
      <c r="H3" s="8"/>
      <c r="I3" s="8"/>
    </row>
    <row r="4" spans="2:9" ht="40" customHeight="1" x14ac:dyDescent="0.4">
      <c r="B4" s="49" t="s">
        <v>190</v>
      </c>
      <c r="C4" s="8"/>
      <c r="D4" s="8"/>
      <c r="E4" s="8"/>
      <c r="F4" s="8"/>
      <c r="G4" s="8"/>
      <c r="H4" s="8"/>
      <c r="I4" s="8"/>
    </row>
    <row r="5" spans="2:9" x14ac:dyDescent="0.3">
      <c r="B5" s="44"/>
      <c r="C5" s="52"/>
      <c r="D5" s="9">
        <v>1</v>
      </c>
      <c r="E5" s="9">
        <v>2</v>
      </c>
      <c r="F5" s="9">
        <v>3</v>
      </c>
      <c r="G5" s="9">
        <v>4</v>
      </c>
      <c r="H5" s="9">
        <v>5</v>
      </c>
      <c r="I5" s="9">
        <v>6</v>
      </c>
    </row>
    <row r="6" spans="2:9" x14ac:dyDescent="0.3">
      <c r="B6" s="42"/>
      <c r="C6" s="53"/>
      <c r="D6" s="10" t="s">
        <v>36</v>
      </c>
      <c r="E6" s="10" t="s">
        <v>229</v>
      </c>
      <c r="F6" s="10" t="s">
        <v>158</v>
      </c>
      <c r="G6" s="10" t="s">
        <v>103</v>
      </c>
      <c r="H6" s="10" t="s">
        <v>55</v>
      </c>
      <c r="I6" s="10" t="s">
        <v>250</v>
      </c>
    </row>
    <row r="7" spans="2:9" ht="98" x14ac:dyDescent="0.3">
      <c r="B7" s="39" t="s">
        <v>215</v>
      </c>
      <c r="C7" s="45" t="s">
        <v>159</v>
      </c>
      <c r="D7" s="58">
        <v>0</v>
      </c>
      <c r="E7" s="37">
        <v>0</v>
      </c>
      <c r="F7" s="37">
        <v>0</v>
      </c>
      <c r="G7" s="37">
        <v>0</v>
      </c>
      <c r="H7" s="37">
        <v>0</v>
      </c>
      <c r="I7" s="37">
        <v>0</v>
      </c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&amp;CSCDPT1BFSCDPT1BF</oddHeader>
    <oddFooter>&amp;LWing Application : &amp;R SaveAs(11/15/2022-2:18 PM)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T125"/>
  <sheetViews>
    <sheetView workbookViewId="0"/>
  </sheetViews>
  <sheetFormatPr defaultRowHeight="14" x14ac:dyDescent="0.3"/>
  <cols>
    <col min="1" max="1" width="1.75" customWidth="1"/>
    <col min="2" max="2" width="12.75" customWidth="1"/>
    <col min="3" max="4" width="25.75" customWidth="1"/>
    <col min="5" max="6" width="10.75" customWidth="1"/>
    <col min="7" max="7" width="25.75" customWidth="1"/>
    <col min="8" max="8" width="12.75" customWidth="1"/>
    <col min="9" max="11" width="14.75" customWidth="1"/>
    <col min="12" max="15" width="10.75" customWidth="1"/>
    <col min="16" max="16" width="20.75" customWidth="1"/>
    <col min="17" max="18" width="25.75" customWidth="1"/>
    <col min="19" max="20" width="10.75" customWidth="1"/>
  </cols>
  <sheetData>
    <row r="1" spans="2:20" x14ac:dyDescent="0.3">
      <c r="C1" s="29" t="s">
        <v>98</v>
      </c>
      <c r="D1" s="29" t="s">
        <v>72</v>
      </c>
      <c r="E1" s="29" t="s">
        <v>100</v>
      </c>
      <c r="F1" s="29" t="s">
        <v>18</v>
      </c>
    </row>
    <row r="2" spans="2:20" ht="20" x14ac:dyDescent="0.3">
      <c r="B2" s="46"/>
      <c r="C2" s="36" t="str">
        <f>'GMIC-NC_2022-Q3_SCDPT1B'!Wings_Company_ID</f>
        <v>GMIC-NC</v>
      </c>
      <c r="D2" s="36" t="str">
        <f>'GMIC-NC_2022-Q3_SCDPT1B'!Wings_Statement_ID</f>
        <v>2022-Q3</v>
      </c>
      <c r="E2" s="31" t="s">
        <v>178</v>
      </c>
      <c r="F2" s="31" t="s">
        <v>230</v>
      </c>
    </row>
    <row r="3" spans="2:20" ht="40" customHeight="1" x14ac:dyDescent="0.3">
      <c r="B3" s="38" t="s">
        <v>214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2:20" ht="40" customHeight="1" x14ac:dyDescent="0.4">
      <c r="B4" s="49" t="s">
        <v>199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2:20" x14ac:dyDescent="0.3">
      <c r="B5" s="4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  <c r="L5" s="9">
        <v>10.01</v>
      </c>
      <c r="M5" s="9">
        <v>10.02</v>
      </c>
      <c r="N5" s="9">
        <v>10.029999999999999</v>
      </c>
      <c r="O5" s="9">
        <v>11</v>
      </c>
      <c r="P5" s="9">
        <v>12</v>
      </c>
      <c r="Q5" s="9">
        <v>13</v>
      </c>
      <c r="R5" s="9">
        <v>14</v>
      </c>
      <c r="S5" s="9">
        <v>15</v>
      </c>
      <c r="T5" s="9">
        <v>16</v>
      </c>
    </row>
    <row r="6" spans="2:20" ht="92.5" x14ac:dyDescent="0.3">
      <c r="B6" s="42"/>
      <c r="C6" s="10" t="s">
        <v>231</v>
      </c>
      <c r="D6" s="10" t="s">
        <v>115</v>
      </c>
      <c r="E6" s="10" t="s">
        <v>200</v>
      </c>
      <c r="F6" s="10" t="s">
        <v>145</v>
      </c>
      <c r="G6" s="10" t="s">
        <v>56</v>
      </c>
      <c r="H6" s="10" t="s">
        <v>104</v>
      </c>
      <c r="I6" s="10" t="s">
        <v>93</v>
      </c>
      <c r="J6" s="10" t="s">
        <v>105</v>
      </c>
      <c r="K6" s="10" t="s">
        <v>57</v>
      </c>
      <c r="L6" s="10" t="s">
        <v>146</v>
      </c>
      <c r="M6" s="10" t="s">
        <v>133</v>
      </c>
      <c r="N6" s="10" t="s">
        <v>37</v>
      </c>
      <c r="O6" s="10" t="s">
        <v>38</v>
      </c>
      <c r="P6" s="10" t="s">
        <v>201</v>
      </c>
      <c r="Q6" s="10" t="s">
        <v>179</v>
      </c>
      <c r="R6" s="10" t="s">
        <v>39</v>
      </c>
      <c r="S6" s="10" t="s">
        <v>147</v>
      </c>
      <c r="T6" s="10" t="s">
        <v>148</v>
      </c>
    </row>
    <row r="7" spans="2:20" x14ac:dyDescent="0.3">
      <c r="B7" s="7" t="s">
        <v>160</v>
      </c>
      <c r="C7" s="1" t="s">
        <v>160</v>
      </c>
      <c r="D7" s="6" t="s">
        <v>160</v>
      </c>
      <c r="E7" s="1" t="s">
        <v>160</v>
      </c>
      <c r="F7" s="1" t="s">
        <v>160</v>
      </c>
      <c r="G7" s="1" t="s">
        <v>160</v>
      </c>
      <c r="H7" s="1" t="s">
        <v>160</v>
      </c>
      <c r="I7" s="1" t="s">
        <v>160</v>
      </c>
      <c r="J7" s="1" t="s">
        <v>160</v>
      </c>
      <c r="K7" s="1" t="s">
        <v>160</v>
      </c>
      <c r="L7" s="1" t="s">
        <v>160</v>
      </c>
      <c r="M7" s="1" t="s">
        <v>160</v>
      </c>
      <c r="N7" s="1" t="s">
        <v>160</v>
      </c>
      <c r="O7" s="1" t="s">
        <v>160</v>
      </c>
      <c r="P7" s="1" t="s">
        <v>160</v>
      </c>
      <c r="Q7" s="1" t="s">
        <v>160</v>
      </c>
      <c r="R7" s="1" t="s">
        <v>160</v>
      </c>
      <c r="S7" s="1" t="s">
        <v>160</v>
      </c>
      <c r="T7" s="1" t="s">
        <v>160</v>
      </c>
    </row>
    <row r="8" spans="2:20" x14ac:dyDescent="0.3">
      <c r="B8" s="13" t="s">
        <v>180</v>
      </c>
      <c r="C8" s="48" t="s">
        <v>58</v>
      </c>
      <c r="D8" s="16" t="s">
        <v>116</v>
      </c>
      <c r="E8" s="14" t="s">
        <v>6</v>
      </c>
      <c r="F8" s="33">
        <v>44749</v>
      </c>
      <c r="G8" s="5" t="s">
        <v>7</v>
      </c>
      <c r="H8" s="2"/>
      <c r="I8" s="4">
        <v>1009687</v>
      </c>
      <c r="J8" s="4">
        <v>1000000</v>
      </c>
      <c r="K8" s="4">
        <v>707</v>
      </c>
      <c r="L8" s="22" t="s">
        <v>161</v>
      </c>
      <c r="M8" s="23" t="s">
        <v>202</v>
      </c>
      <c r="N8" s="27" t="s">
        <v>19</v>
      </c>
      <c r="O8" s="2"/>
      <c r="P8" s="5" t="s">
        <v>6</v>
      </c>
      <c r="Q8" s="5" t="s">
        <v>232</v>
      </c>
      <c r="R8" s="5" t="s">
        <v>216</v>
      </c>
      <c r="S8" s="18" t="s">
        <v>6</v>
      </c>
      <c r="T8" s="41" t="str">
        <f>CONCATENATE('GMIC-NC_2022-Q3_SCDPT3'!SCDPT3_0100000001_10.01,".",'GMIC-NC_2022-Q3_SCDPT3'!SCDPT3_0100000001_10.02,"",'GMIC-NC_2022-Q3_SCDPT3'!SCDPT3_0100000001_10.03)</f>
        <v>1.AFE</v>
      </c>
    </row>
    <row r="9" spans="2:20" x14ac:dyDescent="0.3">
      <c r="B9" s="7" t="s">
        <v>160</v>
      </c>
      <c r="C9" s="1" t="s">
        <v>160</v>
      </c>
      <c r="D9" s="6" t="s">
        <v>160</v>
      </c>
      <c r="E9" s="1" t="s">
        <v>160</v>
      </c>
      <c r="F9" s="1" t="s">
        <v>160</v>
      </c>
      <c r="G9" s="1" t="s">
        <v>160</v>
      </c>
      <c r="H9" s="1" t="s">
        <v>160</v>
      </c>
      <c r="I9" s="1" t="s">
        <v>160</v>
      </c>
      <c r="J9" s="1" t="s">
        <v>160</v>
      </c>
      <c r="K9" s="1" t="s">
        <v>160</v>
      </c>
      <c r="L9" s="1" t="s">
        <v>160</v>
      </c>
      <c r="M9" s="1" t="s">
        <v>160</v>
      </c>
      <c r="N9" s="1" t="s">
        <v>160</v>
      </c>
      <c r="O9" s="1" t="s">
        <v>160</v>
      </c>
      <c r="P9" s="1" t="s">
        <v>160</v>
      </c>
      <c r="Q9" s="1" t="s">
        <v>160</v>
      </c>
      <c r="R9" s="1" t="s">
        <v>160</v>
      </c>
      <c r="S9" s="1" t="s">
        <v>160</v>
      </c>
      <c r="T9" s="1" t="s">
        <v>160</v>
      </c>
    </row>
    <row r="10" spans="2:20" ht="28" x14ac:dyDescent="0.3">
      <c r="B10" s="17" t="s">
        <v>162</v>
      </c>
      <c r="C10" s="12" t="s">
        <v>163</v>
      </c>
      <c r="D10" s="11"/>
      <c r="E10" s="2"/>
      <c r="F10" s="2"/>
      <c r="G10" s="2"/>
      <c r="H10" s="2"/>
      <c r="I10" s="3">
        <f>SUM('GMIC-NC_2022-Q3_SCDPT3'!SCDPT3_010BEGINNG_7:'GMIC-NC_2022-Q3_SCDPT3'!SCDPT3_010ENDINGG_7)</f>
        <v>1009687</v>
      </c>
      <c r="J10" s="3">
        <f>SUM('GMIC-NC_2022-Q3_SCDPT3'!SCDPT3_010BEGINNG_8:'GMIC-NC_2022-Q3_SCDPT3'!SCDPT3_010ENDINGG_8)</f>
        <v>1000000</v>
      </c>
      <c r="K10" s="3">
        <f>SUM('GMIC-NC_2022-Q3_SCDPT3'!SCDPT3_010BEGINNG_9:'GMIC-NC_2022-Q3_SCDPT3'!SCDPT3_010ENDINGG_9)</f>
        <v>707</v>
      </c>
      <c r="L10" s="2"/>
      <c r="M10" s="2"/>
      <c r="N10" s="2"/>
      <c r="O10" s="2"/>
      <c r="P10" s="2"/>
      <c r="Q10" s="2"/>
      <c r="R10" s="2"/>
      <c r="S10" s="2"/>
      <c r="T10" s="2"/>
    </row>
    <row r="11" spans="2:20" x14ac:dyDescent="0.3">
      <c r="B11" s="7" t="s">
        <v>160</v>
      </c>
      <c r="C11" s="1" t="s">
        <v>160</v>
      </c>
      <c r="D11" s="6" t="s">
        <v>160</v>
      </c>
      <c r="E11" s="1" t="s">
        <v>160</v>
      </c>
      <c r="F11" s="1" t="s">
        <v>160</v>
      </c>
      <c r="G11" s="1" t="s">
        <v>160</v>
      </c>
      <c r="H11" s="1" t="s">
        <v>160</v>
      </c>
      <c r="I11" s="1" t="s">
        <v>160</v>
      </c>
      <c r="J11" s="1" t="s">
        <v>160</v>
      </c>
      <c r="K11" s="1" t="s">
        <v>160</v>
      </c>
      <c r="L11" s="1" t="s">
        <v>160</v>
      </c>
      <c r="M11" s="1" t="s">
        <v>160</v>
      </c>
      <c r="N11" s="1" t="s">
        <v>160</v>
      </c>
      <c r="O11" s="1" t="s">
        <v>160</v>
      </c>
      <c r="P11" s="1" t="s">
        <v>160</v>
      </c>
      <c r="Q11" s="1" t="s">
        <v>160</v>
      </c>
      <c r="R11" s="1" t="s">
        <v>160</v>
      </c>
      <c r="S11" s="1" t="s">
        <v>160</v>
      </c>
      <c r="T11" s="1" t="s">
        <v>160</v>
      </c>
    </row>
    <row r="12" spans="2:20" x14ac:dyDescent="0.3">
      <c r="B12" s="13" t="s">
        <v>149</v>
      </c>
      <c r="C12" s="20" t="s">
        <v>233</v>
      </c>
      <c r="D12" s="16" t="s">
        <v>6</v>
      </c>
      <c r="E12" s="14" t="s">
        <v>6</v>
      </c>
      <c r="F12" s="43"/>
      <c r="G12" s="5" t="s">
        <v>6</v>
      </c>
      <c r="H12" s="2"/>
      <c r="I12" s="4"/>
      <c r="J12" s="4"/>
      <c r="K12" s="4"/>
      <c r="L12" s="22" t="s">
        <v>6</v>
      </c>
      <c r="M12" s="23" t="s">
        <v>6</v>
      </c>
      <c r="N12" s="27" t="s">
        <v>6</v>
      </c>
      <c r="O12" s="2"/>
      <c r="P12" s="5" t="s">
        <v>6</v>
      </c>
      <c r="Q12" s="5" t="s">
        <v>6</v>
      </c>
      <c r="R12" s="5" t="s">
        <v>6</v>
      </c>
      <c r="S12" s="18" t="s">
        <v>6</v>
      </c>
      <c r="T12" s="24" t="s">
        <v>6</v>
      </c>
    </row>
    <row r="13" spans="2:20" x14ac:dyDescent="0.3">
      <c r="B13" s="7" t="s">
        <v>160</v>
      </c>
      <c r="C13" s="1" t="s">
        <v>160</v>
      </c>
      <c r="D13" s="6" t="s">
        <v>160</v>
      </c>
      <c r="E13" s="1" t="s">
        <v>160</v>
      </c>
      <c r="F13" s="40" t="s">
        <v>160</v>
      </c>
      <c r="G13" s="1" t="s">
        <v>160</v>
      </c>
      <c r="H13" s="1" t="s">
        <v>160</v>
      </c>
      <c r="I13" s="1" t="s">
        <v>160</v>
      </c>
      <c r="J13" s="1" t="s">
        <v>160</v>
      </c>
      <c r="K13" s="1" t="s">
        <v>160</v>
      </c>
      <c r="L13" s="1" t="s">
        <v>160</v>
      </c>
      <c r="M13" s="1" t="s">
        <v>160</v>
      </c>
      <c r="N13" s="1" t="s">
        <v>160</v>
      </c>
      <c r="O13" s="1" t="s">
        <v>160</v>
      </c>
      <c r="P13" s="1" t="s">
        <v>160</v>
      </c>
      <c r="Q13" s="1" t="s">
        <v>160</v>
      </c>
      <c r="R13" s="1" t="s">
        <v>160</v>
      </c>
      <c r="S13" s="1" t="s">
        <v>160</v>
      </c>
      <c r="T13" s="1" t="s">
        <v>160</v>
      </c>
    </row>
    <row r="14" spans="2:20" ht="28" x14ac:dyDescent="0.3">
      <c r="B14" s="17" t="s">
        <v>203</v>
      </c>
      <c r="C14" s="12" t="s">
        <v>117</v>
      </c>
      <c r="D14" s="11"/>
      <c r="E14" s="2"/>
      <c r="F14" s="63"/>
      <c r="G14" s="2"/>
      <c r="H14" s="2"/>
      <c r="I14" s="3">
        <f>SUM('GMIC-NC_2022-Q3_SCDPT3'!SCDPT3_030BEGINNG_7:'GMIC-NC_2022-Q3_SCDPT3'!SCDPT3_030ENDINGG_7)</f>
        <v>0</v>
      </c>
      <c r="J14" s="3">
        <f>SUM('GMIC-NC_2022-Q3_SCDPT3'!SCDPT3_030BEGINNG_8:'GMIC-NC_2022-Q3_SCDPT3'!SCDPT3_030ENDINGG_8)</f>
        <v>0</v>
      </c>
      <c r="K14" s="3">
        <f>SUM('GMIC-NC_2022-Q3_SCDPT3'!SCDPT3_030BEGINNG_9:'GMIC-NC_2022-Q3_SCDPT3'!SCDPT3_030ENDINGG_9)</f>
        <v>0</v>
      </c>
      <c r="L14" s="2"/>
      <c r="M14" s="2"/>
      <c r="N14" s="2"/>
      <c r="O14" s="2"/>
      <c r="P14" s="2"/>
      <c r="Q14" s="2"/>
      <c r="R14" s="2"/>
      <c r="S14" s="2"/>
      <c r="T14" s="2"/>
    </row>
    <row r="15" spans="2:20" x14ac:dyDescent="0.3">
      <c r="B15" s="7" t="s">
        <v>160</v>
      </c>
      <c r="C15" s="1" t="s">
        <v>160</v>
      </c>
      <c r="D15" s="6" t="s">
        <v>160</v>
      </c>
      <c r="E15" s="1" t="s">
        <v>160</v>
      </c>
      <c r="F15" s="40" t="s">
        <v>160</v>
      </c>
      <c r="G15" s="1" t="s">
        <v>160</v>
      </c>
      <c r="H15" s="1" t="s">
        <v>160</v>
      </c>
      <c r="I15" s="1" t="s">
        <v>160</v>
      </c>
      <c r="J15" s="1" t="s">
        <v>160</v>
      </c>
      <c r="K15" s="1" t="s">
        <v>160</v>
      </c>
      <c r="L15" s="1" t="s">
        <v>160</v>
      </c>
      <c r="M15" s="1" t="s">
        <v>160</v>
      </c>
      <c r="N15" s="1" t="s">
        <v>160</v>
      </c>
      <c r="O15" s="1" t="s">
        <v>160</v>
      </c>
      <c r="P15" s="1" t="s">
        <v>160</v>
      </c>
      <c r="Q15" s="1" t="s">
        <v>160</v>
      </c>
      <c r="R15" s="1" t="s">
        <v>160</v>
      </c>
      <c r="S15" s="1" t="s">
        <v>160</v>
      </c>
      <c r="T15" s="1" t="s">
        <v>160</v>
      </c>
    </row>
    <row r="16" spans="2:20" x14ac:dyDescent="0.3">
      <c r="B16" s="13" t="s">
        <v>181</v>
      </c>
      <c r="C16" s="20" t="s">
        <v>233</v>
      </c>
      <c r="D16" s="16" t="s">
        <v>6</v>
      </c>
      <c r="E16" s="14" t="s">
        <v>6</v>
      </c>
      <c r="F16" s="43"/>
      <c r="G16" s="5" t="s">
        <v>6</v>
      </c>
      <c r="H16" s="2"/>
      <c r="I16" s="4"/>
      <c r="J16" s="4"/>
      <c r="K16" s="4"/>
      <c r="L16" s="22" t="s">
        <v>6</v>
      </c>
      <c r="M16" s="23" t="s">
        <v>6</v>
      </c>
      <c r="N16" s="27" t="s">
        <v>6</v>
      </c>
      <c r="O16" s="35" t="s">
        <v>6</v>
      </c>
      <c r="P16" s="5" t="s">
        <v>6</v>
      </c>
      <c r="Q16" s="5" t="s">
        <v>6</v>
      </c>
      <c r="R16" s="5" t="s">
        <v>6</v>
      </c>
      <c r="S16" s="18" t="s">
        <v>6</v>
      </c>
      <c r="T16" s="24" t="s">
        <v>6</v>
      </c>
    </row>
    <row r="17" spans="2:20" x14ac:dyDescent="0.3">
      <c r="B17" s="7" t="s">
        <v>160</v>
      </c>
      <c r="C17" s="1" t="s">
        <v>160</v>
      </c>
      <c r="D17" s="6" t="s">
        <v>160</v>
      </c>
      <c r="E17" s="1" t="s">
        <v>160</v>
      </c>
      <c r="F17" s="1" t="s">
        <v>160</v>
      </c>
      <c r="G17" s="1" t="s">
        <v>160</v>
      </c>
      <c r="H17" s="1" t="s">
        <v>160</v>
      </c>
      <c r="I17" s="1" t="s">
        <v>160</v>
      </c>
      <c r="J17" s="1" t="s">
        <v>160</v>
      </c>
      <c r="K17" s="1" t="s">
        <v>160</v>
      </c>
      <c r="L17" s="1" t="s">
        <v>160</v>
      </c>
      <c r="M17" s="1" t="s">
        <v>160</v>
      </c>
      <c r="N17" s="1" t="s">
        <v>160</v>
      </c>
      <c r="O17" s="1" t="s">
        <v>160</v>
      </c>
      <c r="P17" s="1" t="s">
        <v>160</v>
      </c>
      <c r="Q17" s="1" t="s">
        <v>160</v>
      </c>
      <c r="R17" s="1" t="s">
        <v>160</v>
      </c>
      <c r="S17" s="1" t="s">
        <v>160</v>
      </c>
      <c r="T17" s="1" t="s">
        <v>160</v>
      </c>
    </row>
    <row r="18" spans="2:20" ht="28" x14ac:dyDescent="0.3">
      <c r="B18" s="17" t="s">
        <v>234</v>
      </c>
      <c r="C18" s="12" t="s">
        <v>118</v>
      </c>
      <c r="D18" s="11"/>
      <c r="E18" s="2"/>
      <c r="F18" s="2"/>
      <c r="G18" s="2"/>
      <c r="H18" s="2"/>
      <c r="I18" s="3">
        <f>SUM('GMIC-NC_2022-Q3_SCDPT3'!SCDPT3_050BEGINNG_7:'GMIC-NC_2022-Q3_SCDPT3'!SCDPT3_050ENDINGG_7)</f>
        <v>0</v>
      </c>
      <c r="J18" s="3">
        <f>SUM('GMIC-NC_2022-Q3_SCDPT3'!SCDPT3_050BEGINNG_8:'GMIC-NC_2022-Q3_SCDPT3'!SCDPT3_050ENDINGG_8)</f>
        <v>0</v>
      </c>
      <c r="K18" s="3">
        <f>SUM('GMIC-NC_2022-Q3_SCDPT3'!SCDPT3_050BEGINNG_9:'GMIC-NC_2022-Q3_SCDPT3'!SCDPT3_050ENDINGG_9)</f>
        <v>0</v>
      </c>
      <c r="L18" s="2"/>
      <c r="M18" s="2"/>
      <c r="N18" s="2"/>
      <c r="O18" s="2"/>
      <c r="P18" s="2"/>
      <c r="Q18" s="2"/>
      <c r="R18" s="2"/>
      <c r="S18" s="2"/>
      <c r="T18" s="2"/>
    </row>
    <row r="19" spans="2:20" x14ac:dyDescent="0.3">
      <c r="B19" s="7" t="s">
        <v>160</v>
      </c>
      <c r="C19" s="1" t="s">
        <v>160</v>
      </c>
      <c r="D19" s="6" t="s">
        <v>160</v>
      </c>
      <c r="E19" s="1" t="s">
        <v>160</v>
      </c>
      <c r="F19" s="1" t="s">
        <v>160</v>
      </c>
      <c r="G19" s="1" t="s">
        <v>160</v>
      </c>
      <c r="H19" s="1" t="s">
        <v>160</v>
      </c>
      <c r="I19" s="1" t="s">
        <v>160</v>
      </c>
      <c r="J19" s="1" t="s">
        <v>160</v>
      </c>
      <c r="K19" s="1" t="s">
        <v>160</v>
      </c>
      <c r="L19" s="1" t="s">
        <v>160</v>
      </c>
      <c r="M19" s="1" t="s">
        <v>160</v>
      </c>
      <c r="N19" s="1" t="s">
        <v>160</v>
      </c>
      <c r="O19" s="1" t="s">
        <v>160</v>
      </c>
      <c r="P19" s="1" t="s">
        <v>160</v>
      </c>
      <c r="Q19" s="1" t="s">
        <v>160</v>
      </c>
      <c r="R19" s="1" t="s">
        <v>160</v>
      </c>
      <c r="S19" s="1" t="s">
        <v>160</v>
      </c>
      <c r="T19" s="1" t="s">
        <v>160</v>
      </c>
    </row>
    <row r="20" spans="2:20" x14ac:dyDescent="0.3">
      <c r="B20" s="13" t="s">
        <v>217</v>
      </c>
      <c r="C20" s="20" t="s">
        <v>233</v>
      </c>
      <c r="D20" s="16" t="s">
        <v>6</v>
      </c>
      <c r="E20" s="14" t="s">
        <v>6</v>
      </c>
      <c r="F20" s="15"/>
      <c r="G20" s="5" t="s">
        <v>6</v>
      </c>
      <c r="H20" s="2"/>
      <c r="I20" s="4"/>
      <c r="J20" s="4"/>
      <c r="K20" s="4"/>
      <c r="L20" s="22" t="s">
        <v>6</v>
      </c>
      <c r="M20" s="23" t="s">
        <v>6</v>
      </c>
      <c r="N20" s="27" t="s">
        <v>6</v>
      </c>
      <c r="O20" s="35" t="s">
        <v>6</v>
      </c>
      <c r="P20" s="5" t="s">
        <v>6</v>
      </c>
      <c r="Q20" s="5" t="s">
        <v>6</v>
      </c>
      <c r="R20" s="5" t="s">
        <v>6</v>
      </c>
      <c r="S20" s="18" t="s">
        <v>6</v>
      </c>
      <c r="T20" s="24" t="s">
        <v>6</v>
      </c>
    </row>
    <row r="21" spans="2:20" x14ac:dyDescent="0.3">
      <c r="B21" s="7" t="s">
        <v>160</v>
      </c>
      <c r="C21" s="1" t="s">
        <v>160</v>
      </c>
      <c r="D21" s="6" t="s">
        <v>160</v>
      </c>
      <c r="E21" s="1" t="s">
        <v>160</v>
      </c>
      <c r="F21" s="1" t="s">
        <v>160</v>
      </c>
      <c r="G21" s="1" t="s">
        <v>160</v>
      </c>
      <c r="H21" s="1" t="s">
        <v>160</v>
      </c>
      <c r="I21" s="1" t="s">
        <v>160</v>
      </c>
      <c r="J21" s="1" t="s">
        <v>160</v>
      </c>
      <c r="K21" s="1" t="s">
        <v>160</v>
      </c>
      <c r="L21" s="1" t="s">
        <v>160</v>
      </c>
      <c r="M21" s="1" t="s">
        <v>160</v>
      </c>
      <c r="N21" s="1" t="s">
        <v>160</v>
      </c>
      <c r="O21" s="1" t="s">
        <v>160</v>
      </c>
      <c r="P21" s="1" t="s">
        <v>160</v>
      </c>
      <c r="Q21" s="1" t="s">
        <v>160</v>
      </c>
      <c r="R21" s="1" t="s">
        <v>160</v>
      </c>
      <c r="S21" s="1" t="s">
        <v>160</v>
      </c>
      <c r="T21" s="1" t="s">
        <v>160</v>
      </c>
    </row>
    <row r="22" spans="2:20" ht="56" x14ac:dyDescent="0.3">
      <c r="B22" s="17" t="s">
        <v>8</v>
      </c>
      <c r="C22" s="12" t="s">
        <v>182</v>
      </c>
      <c r="D22" s="11"/>
      <c r="E22" s="2"/>
      <c r="F22" s="2"/>
      <c r="G22" s="2"/>
      <c r="H22" s="2"/>
      <c r="I22" s="3">
        <f>SUM('GMIC-NC_2022-Q3_SCDPT3'!SCDPT3_070BEGINNG_7:'GMIC-NC_2022-Q3_SCDPT3'!SCDPT3_070ENDINGG_7)</f>
        <v>0</v>
      </c>
      <c r="J22" s="3">
        <f>SUM('GMIC-NC_2022-Q3_SCDPT3'!SCDPT3_070BEGINNG_8:'GMIC-NC_2022-Q3_SCDPT3'!SCDPT3_070ENDINGG_8)</f>
        <v>0</v>
      </c>
      <c r="K22" s="3">
        <f>SUM('GMIC-NC_2022-Q3_SCDPT3'!SCDPT3_070BEGINNG_9:'GMIC-NC_2022-Q3_SCDPT3'!SCDPT3_070ENDINGG_9)</f>
        <v>0</v>
      </c>
      <c r="L22" s="2"/>
      <c r="M22" s="2"/>
      <c r="N22" s="2"/>
      <c r="O22" s="2"/>
      <c r="P22" s="2"/>
      <c r="Q22" s="2"/>
      <c r="R22" s="2"/>
      <c r="S22" s="2"/>
      <c r="T22" s="2"/>
    </row>
    <row r="23" spans="2:20" x14ac:dyDescent="0.3">
      <c r="B23" s="7" t="s">
        <v>160</v>
      </c>
      <c r="C23" s="1" t="s">
        <v>160</v>
      </c>
      <c r="D23" s="6" t="s">
        <v>160</v>
      </c>
      <c r="E23" s="1" t="s">
        <v>160</v>
      </c>
      <c r="F23" s="1" t="s">
        <v>160</v>
      </c>
      <c r="G23" s="1" t="s">
        <v>160</v>
      </c>
      <c r="H23" s="1" t="s">
        <v>160</v>
      </c>
      <c r="I23" s="1" t="s">
        <v>160</v>
      </c>
      <c r="J23" s="1" t="s">
        <v>160</v>
      </c>
      <c r="K23" s="1" t="s">
        <v>160</v>
      </c>
      <c r="L23" s="1" t="s">
        <v>160</v>
      </c>
      <c r="M23" s="1" t="s">
        <v>160</v>
      </c>
      <c r="N23" s="1" t="s">
        <v>160</v>
      </c>
      <c r="O23" s="1" t="s">
        <v>160</v>
      </c>
      <c r="P23" s="1" t="s">
        <v>160</v>
      </c>
      <c r="Q23" s="1" t="s">
        <v>160</v>
      </c>
      <c r="R23" s="1" t="s">
        <v>160</v>
      </c>
      <c r="S23" s="1" t="s">
        <v>160</v>
      </c>
      <c r="T23" s="1" t="s">
        <v>160</v>
      </c>
    </row>
    <row r="24" spans="2:20" x14ac:dyDescent="0.3">
      <c r="B24" s="13" t="s">
        <v>251</v>
      </c>
      <c r="C24" s="20" t="s">
        <v>233</v>
      </c>
      <c r="D24" s="16" t="s">
        <v>6</v>
      </c>
      <c r="E24" s="14" t="s">
        <v>6</v>
      </c>
      <c r="F24" s="15"/>
      <c r="G24" s="5" t="s">
        <v>6</v>
      </c>
      <c r="H24" s="2"/>
      <c r="I24" s="4"/>
      <c r="J24" s="4"/>
      <c r="K24" s="4"/>
      <c r="L24" s="22" t="s">
        <v>6</v>
      </c>
      <c r="M24" s="23" t="s">
        <v>6</v>
      </c>
      <c r="N24" s="27" t="s">
        <v>6</v>
      </c>
      <c r="O24" s="35" t="s">
        <v>6</v>
      </c>
      <c r="P24" s="5" t="s">
        <v>6</v>
      </c>
      <c r="Q24" s="5" t="s">
        <v>6</v>
      </c>
      <c r="R24" s="5" t="s">
        <v>6</v>
      </c>
      <c r="S24" s="18" t="s">
        <v>6</v>
      </c>
      <c r="T24" s="24" t="s">
        <v>6</v>
      </c>
    </row>
    <row r="25" spans="2:20" x14ac:dyDescent="0.3">
      <c r="B25" s="7" t="s">
        <v>160</v>
      </c>
      <c r="C25" s="1" t="s">
        <v>160</v>
      </c>
      <c r="D25" s="6" t="s">
        <v>160</v>
      </c>
      <c r="E25" s="1" t="s">
        <v>160</v>
      </c>
      <c r="F25" s="1" t="s">
        <v>160</v>
      </c>
      <c r="G25" s="1" t="s">
        <v>160</v>
      </c>
      <c r="H25" s="1" t="s">
        <v>160</v>
      </c>
      <c r="I25" s="1" t="s">
        <v>160</v>
      </c>
      <c r="J25" s="1" t="s">
        <v>160</v>
      </c>
      <c r="K25" s="1" t="s">
        <v>160</v>
      </c>
      <c r="L25" s="1" t="s">
        <v>160</v>
      </c>
      <c r="M25" s="1" t="s">
        <v>160</v>
      </c>
      <c r="N25" s="1" t="s">
        <v>160</v>
      </c>
      <c r="O25" s="1" t="s">
        <v>160</v>
      </c>
      <c r="P25" s="1" t="s">
        <v>160</v>
      </c>
      <c r="Q25" s="1" t="s">
        <v>160</v>
      </c>
      <c r="R25" s="1" t="s">
        <v>160</v>
      </c>
      <c r="S25" s="1" t="s">
        <v>160</v>
      </c>
      <c r="T25" s="1" t="s">
        <v>160</v>
      </c>
    </row>
    <row r="26" spans="2:20" ht="28" x14ac:dyDescent="0.3">
      <c r="B26" s="17" t="s">
        <v>40</v>
      </c>
      <c r="C26" s="12" t="s">
        <v>41</v>
      </c>
      <c r="D26" s="11"/>
      <c r="E26" s="2"/>
      <c r="F26" s="2"/>
      <c r="G26" s="2"/>
      <c r="H26" s="2"/>
      <c r="I26" s="3">
        <f>SUM('GMIC-NC_2022-Q3_SCDPT3'!SCDPT3_090BEGINNG_7:'GMIC-NC_2022-Q3_SCDPT3'!SCDPT3_090ENDINGG_7)</f>
        <v>0</v>
      </c>
      <c r="J26" s="3">
        <f>SUM('GMIC-NC_2022-Q3_SCDPT3'!SCDPT3_090BEGINNG_8:'GMIC-NC_2022-Q3_SCDPT3'!SCDPT3_090ENDINGG_8)</f>
        <v>0</v>
      </c>
      <c r="K26" s="3">
        <f>SUM('GMIC-NC_2022-Q3_SCDPT3'!SCDPT3_090BEGINNG_9:'GMIC-NC_2022-Q3_SCDPT3'!SCDPT3_090ENDINGG_9)</f>
        <v>0</v>
      </c>
      <c r="L26" s="2"/>
      <c r="M26" s="2"/>
      <c r="N26" s="2"/>
      <c r="O26" s="2"/>
      <c r="P26" s="2"/>
      <c r="Q26" s="2"/>
      <c r="R26" s="2"/>
      <c r="S26" s="2"/>
      <c r="T26" s="2"/>
    </row>
    <row r="27" spans="2:20" x14ac:dyDescent="0.3">
      <c r="B27" s="7" t="s">
        <v>160</v>
      </c>
      <c r="C27" s="1" t="s">
        <v>160</v>
      </c>
      <c r="D27" s="6" t="s">
        <v>160</v>
      </c>
      <c r="E27" s="1" t="s">
        <v>160</v>
      </c>
      <c r="F27" s="1" t="s">
        <v>160</v>
      </c>
      <c r="G27" s="1" t="s">
        <v>160</v>
      </c>
      <c r="H27" s="1" t="s">
        <v>160</v>
      </c>
      <c r="I27" s="1" t="s">
        <v>160</v>
      </c>
      <c r="J27" s="1" t="s">
        <v>160</v>
      </c>
      <c r="K27" s="1" t="s">
        <v>160</v>
      </c>
      <c r="L27" s="1" t="s">
        <v>160</v>
      </c>
      <c r="M27" s="1" t="s">
        <v>160</v>
      </c>
      <c r="N27" s="1" t="s">
        <v>160</v>
      </c>
      <c r="O27" s="1" t="s">
        <v>160</v>
      </c>
      <c r="P27" s="1" t="s">
        <v>160</v>
      </c>
      <c r="Q27" s="1" t="s">
        <v>160</v>
      </c>
      <c r="R27" s="1" t="s">
        <v>160</v>
      </c>
      <c r="S27" s="1" t="s">
        <v>160</v>
      </c>
      <c r="T27" s="1" t="s">
        <v>160</v>
      </c>
    </row>
    <row r="28" spans="2:20" x14ac:dyDescent="0.3">
      <c r="B28" s="13" t="s">
        <v>164</v>
      </c>
      <c r="C28" s="48" t="s">
        <v>218</v>
      </c>
      <c r="D28" s="16" t="s">
        <v>9</v>
      </c>
      <c r="E28" s="14" t="s">
        <v>6</v>
      </c>
      <c r="F28" s="33">
        <v>44781</v>
      </c>
      <c r="G28" s="5" t="s">
        <v>106</v>
      </c>
      <c r="H28" s="2"/>
      <c r="I28" s="4">
        <v>249640</v>
      </c>
      <c r="J28" s="4">
        <v>250000</v>
      </c>
      <c r="K28" s="4">
        <v>0</v>
      </c>
      <c r="L28" s="22" t="s">
        <v>235</v>
      </c>
      <c r="M28" s="23" t="s">
        <v>10</v>
      </c>
      <c r="N28" s="27" t="s">
        <v>19</v>
      </c>
      <c r="O28" s="2"/>
      <c r="P28" s="5" t="s">
        <v>6</v>
      </c>
      <c r="Q28" s="5" t="s">
        <v>204</v>
      </c>
      <c r="R28" s="5" t="s">
        <v>6</v>
      </c>
      <c r="S28" s="18" t="s">
        <v>6</v>
      </c>
      <c r="T28" s="41" t="str">
        <f>CONCATENATE('GMIC-NC_2022-Q3_SCDPT3'!SCDPT3_1100000001_10.01,".",'GMIC-NC_2022-Q3_SCDPT3'!SCDPT3_1100000001_10.02,"",'GMIC-NC_2022-Q3_SCDPT3'!SCDPT3_1100000001_10.03)</f>
        <v>2.BFE</v>
      </c>
    </row>
    <row r="29" spans="2:20" x14ac:dyDescent="0.3">
      <c r="B29" s="13" t="s">
        <v>236</v>
      </c>
      <c r="C29" s="48" t="s">
        <v>11</v>
      </c>
      <c r="D29" s="16" t="s">
        <v>107</v>
      </c>
      <c r="E29" s="54" t="s">
        <v>6</v>
      </c>
      <c r="F29" s="33">
        <v>44781</v>
      </c>
      <c r="G29" s="5" t="s">
        <v>80</v>
      </c>
      <c r="H29" s="2"/>
      <c r="I29" s="4">
        <v>247623</v>
      </c>
      <c r="J29" s="4">
        <v>250000</v>
      </c>
      <c r="K29" s="4">
        <v>0</v>
      </c>
      <c r="L29" s="56" t="s">
        <v>235</v>
      </c>
      <c r="M29" s="55" t="s">
        <v>10</v>
      </c>
      <c r="N29" s="50" t="s">
        <v>19</v>
      </c>
      <c r="O29" s="2"/>
      <c r="P29" s="5" t="s">
        <v>134</v>
      </c>
      <c r="Q29" s="5" t="s">
        <v>252</v>
      </c>
      <c r="R29" s="5" t="s">
        <v>165</v>
      </c>
      <c r="S29" s="18" t="s">
        <v>6</v>
      </c>
      <c r="T29" s="24" t="s">
        <v>79</v>
      </c>
    </row>
    <row r="30" spans="2:20" x14ac:dyDescent="0.3">
      <c r="B30" s="13" t="s">
        <v>42</v>
      </c>
      <c r="C30" s="48" t="s">
        <v>219</v>
      </c>
      <c r="D30" s="16" t="s">
        <v>253</v>
      </c>
      <c r="E30" s="54" t="s">
        <v>6</v>
      </c>
      <c r="F30" s="33">
        <v>44781</v>
      </c>
      <c r="G30" s="5" t="s">
        <v>7</v>
      </c>
      <c r="H30" s="2"/>
      <c r="I30" s="4">
        <v>199666</v>
      </c>
      <c r="J30" s="4">
        <v>200000</v>
      </c>
      <c r="K30" s="4">
        <v>0</v>
      </c>
      <c r="L30" s="56" t="s">
        <v>235</v>
      </c>
      <c r="M30" s="55" t="s">
        <v>81</v>
      </c>
      <c r="N30" s="50" t="s">
        <v>19</v>
      </c>
      <c r="O30" s="2"/>
      <c r="P30" s="5" t="s">
        <v>150</v>
      </c>
      <c r="Q30" s="5" t="s">
        <v>166</v>
      </c>
      <c r="R30" s="5" t="s">
        <v>119</v>
      </c>
      <c r="S30" s="18" t="s">
        <v>6</v>
      </c>
      <c r="T30" s="24" t="s">
        <v>59</v>
      </c>
    </row>
    <row r="31" spans="2:20" x14ac:dyDescent="0.3">
      <c r="B31" s="13" t="s">
        <v>108</v>
      </c>
      <c r="C31" s="48" t="s">
        <v>237</v>
      </c>
      <c r="D31" s="16" t="s">
        <v>183</v>
      </c>
      <c r="E31" s="54" t="s">
        <v>6</v>
      </c>
      <c r="F31" s="33">
        <v>44781</v>
      </c>
      <c r="G31" s="5" t="s">
        <v>254</v>
      </c>
      <c r="H31" s="2"/>
      <c r="I31" s="4">
        <v>248582</v>
      </c>
      <c r="J31" s="4">
        <v>250000</v>
      </c>
      <c r="K31" s="4">
        <v>0</v>
      </c>
      <c r="L31" s="56" t="s">
        <v>235</v>
      </c>
      <c r="M31" s="55" t="s">
        <v>10</v>
      </c>
      <c r="N31" s="50" t="s">
        <v>19</v>
      </c>
      <c r="O31" s="2"/>
      <c r="P31" s="5" t="s">
        <v>109</v>
      </c>
      <c r="Q31" s="5" t="s">
        <v>20</v>
      </c>
      <c r="R31" s="5" t="s">
        <v>6</v>
      </c>
      <c r="S31" s="18" t="s">
        <v>6</v>
      </c>
      <c r="T31" s="24" t="s">
        <v>79</v>
      </c>
    </row>
    <row r="32" spans="2:20" x14ac:dyDescent="0.3">
      <c r="B32" s="13" t="s">
        <v>167</v>
      </c>
      <c r="C32" s="48" t="s">
        <v>205</v>
      </c>
      <c r="D32" s="16" t="s">
        <v>82</v>
      </c>
      <c r="E32" s="54" t="s">
        <v>6</v>
      </c>
      <c r="F32" s="33">
        <v>44783</v>
      </c>
      <c r="G32" s="5" t="s">
        <v>184</v>
      </c>
      <c r="H32" s="2"/>
      <c r="I32" s="4">
        <v>498195</v>
      </c>
      <c r="J32" s="4">
        <v>500000</v>
      </c>
      <c r="K32" s="4">
        <v>0</v>
      </c>
      <c r="L32" s="56" t="s">
        <v>161</v>
      </c>
      <c r="M32" s="55" t="s">
        <v>220</v>
      </c>
      <c r="N32" s="50" t="s">
        <v>19</v>
      </c>
      <c r="O32" s="2"/>
      <c r="P32" s="5" t="s">
        <v>12</v>
      </c>
      <c r="Q32" s="5" t="s">
        <v>120</v>
      </c>
      <c r="R32" s="5" t="s">
        <v>135</v>
      </c>
      <c r="S32" s="18" t="s">
        <v>6</v>
      </c>
      <c r="T32" s="24" t="s">
        <v>83</v>
      </c>
    </row>
    <row r="33" spans="2:20" x14ac:dyDescent="0.3">
      <c r="B33" s="7" t="s">
        <v>160</v>
      </c>
      <c r="C33" s="1" t="s">
        <v>160</v>
      </c>
      <c r="D33" s="6" t="s">
        <v>160</v>
      </c>
      <c r="E33" s="1" t="s">
        <v>160</v>
      </c>
      <c r="F33" s="1" t="s">
        <v>160</v>
      </c>
      <c r="G33" s="1" t="s">
        <v>160</v>
      </c>
      <c r="H33" s="1" t="s">
        <v>160</v>
      </c>
      <c r="I33" s="1" t="s">
        <v>160</v>
      </c>
      <c r="J33" s="1" t="s">
        <v>160</v>
      </c>
      <c r="K33" s="1" t="s">
        <v>160</v>
      </c>
      <c r="L33" s="1" t="s">
        <v>160</v>
      </c>
      <c r="M33" s="1" t="s">
        <v>160</v>
      </c>
      <c r="N33" s="1" t="s">
        <v>160</v>
      </c>
      <c r="O33" s="1" t="s">
        <v>160</v>
      </c>
      <c r="P33" s="1" t="s">
        <v>160</v>
      </c>
      <c r="Q33" s="1" t="s">
        <v>160</v>
      </c>
      <c r="R33" s="1" t="s">
        <v>160</v>
      </c>
      <c r="S33" s="1" t="s">
        <v>160</v>
      </c>
      <c r="T33" s="1" t="s">
        <v>160</v>
      </c>
    </row>
    <row r="34" spans="2:20" ht="42" x14ac:dyDescent="0.3">
      <c r="B34" s="17" t="s">
        <v>151</v>
      </c>
      <c r="C34" s="12" t="s">
        <v>21</v>
      </c>
      <c r="D34" s="11"/>
      <c r="E34" s="2"/>
      <c r="F34" s="2"/>
      <c r="G34" s="2"/>
      <c r="H34" s="2"/>
      <c r="I34" s="3">
        <f>SUM('GMIC-NC_2022-Q3_SCDPT3'!SCDPT3_110BEGINNG_7:'GMIC-NC_2022-Q3_SCDPT3'!SCDPT3_110ENDINGG_7)</f>
        <v>1443706</v>
      </c>
      <c r="J34" s="3">
        <f>SUM('GMIC-NC_2022-Q3_SCDPT3'!SCDPT3_110BEGINNG_8:'GMIC-NC_2022-Q3_SCDPT3'!SCDPT3_110ENDINGG_8)</f>
        <v>1450000</v>
      </c>
      <c r="K34" s="3">
        <f>SUM('GMIC-NC_2022-Q3_SCDPT3'!SCDPT3_110BEGINNG_9:'GMIC-NC_2022-Q3_SCDPT3'!SCDPT3_110ENDINGG_9)</f>
        <v>0</v>
      </c>
      <c r="L34" s="2"/>
      <c r="M34" s="2"/>
      <c r="N34" s="2"/>
      <c r="O34" s="2"/>
      <c r="P34" s="2"/>
      <c r="Q34" s="2"/>
      <c r="R34" s="2"/>
      <c r="S34" s="2"/>
      <c r="T34" s="2"/>
    </row>
    <row r="35" spans="2:20" x14ac:dyDescent="0.3">
      <c r="B35" s="7" t="s">
        <v>160</v>
      </c>
      <c r="C35" s="1" t="s">
        <v>160</v>
      </c>
      <c r="D35" s="6" t="s">
        <v>160</v>
      </c>
      <c r="E35" s="1" t="s">
        <v>160</v>
      </c>
      <c r="F35" s="1" t="s">
        <v>160</v>
      </c>
      <c r="G35" s="1" t="s">
        <v>160</v>
      </c>
      <c r="H35" s="1" t="s">
        <v>160</v>
      </c>
      <c r="I35" s="1" t="s">
        <v>160</v>
      </c>
      <c r="J35" s="1" t="s">
        <v>160</v>
      </c>
      <c r="K35" s="1" t="s">
        <v>160</v>
      </c>
      <c r="L35" s="1" t="s">
        <v>160</v>
      </c>
      <c r="M35" s="1" t="s">
        <v>160</v>
      </c>
      <c r="N35" s="1" t="s">
        <v>160</v>
      </c>
      <c r="O35" s="1" t="s">
        <v>160</v>
      </c>
      <c r="P35" s="1" t="s">
        <v>160</v>
      </c>
      <c r="Q35" s="1" t="s">
        <v>160</v>
      </c>
      <c r="R35" s="1" t="s">
        <v>160</v>
      </c>
      <c r="S35" s="1" t="s">
        <v>160</v>
      </c>
      <c r="T35" s="1" t="s">
        <v>160</v>
      </c>
    </row>
    <row r="36" spans="2:20" x14ac:dyDescent="0.3">
      <c r="B36" s="13" t="s">
        <v>136</v>
      </c>
      <c r="C36" s="20" t="s">
        <v>233</v>
      </c>
      <c r="D36" s="16" t="s">
        <v>6</v>
      </c>
      <c r="E36" s="14" t="s">
        <v>6</v>
      </c>
      <c r="F36" s="15"/>
      <c r="G36" s="5" t="s">
        <v>6</v>
      </c>
      <c r="H36" s="2"/>
      <c r="I36" s="4"/>
      <c r="J36" s="4"/>
      <c r="K36" s="4"/>
      <c r="L36" s="22" t="s">
        <v>6</v>
      </c>
      <c r="M36" s="23" t="s">
        <v>6</v>
      </c>
      <c r="N36" s="27" t="s">
        <v>6</v>
      </c>
      <c r="O36" s="2"/>
      <c r="P36" s="5" t="s">
        <v>6</v>
      </c>
      <c r="Q36" s="5" t="s">
        <v>6</v>
      </c>
      <c r="R36" s="5" t="s">
        <v>6</v>
      </c>
      <c r="S36" s="18" t="s">
        <v>6</v>
      </c>
      <c r="T36" s="24" t="s">
        <v>6</v>
      </c>
    </row>
    <row r="37" spans="2:20" x14ac:dyDescent="0.3">
      <c r="B37" s="7" t="s">
        <v>160</v>
      </c>
      <c r="C37" s="1" t="s">
        <v>160</v>
      </c>
      <c r="D37" s="6" t="s">
        <v>160</v>
      </c>
      <c r="E37" s="1" t="s">
        <v>160</v>
      </c>
      <c r="F37" s="1" t="s">
        <v>160</v>
      </c>
      <c r="G37" s="1" t="s">
        <v>160</v>
      </c>
      <c r="H37" s="1" t="s">
        <v>160</v>
      </c>
      <c r="I37" s="1" t="s">
        <v>160</v>
      </c>
      <c r="J37" s="1" t="s">
        <v>160</v>
      </c>
      <c r="K37" s="1" t="s">
        <v>160</v>
      </c>
      <c r="L37" s="1" t="s">
        <v>160</v>
      </c>
      <c r="M37" s="1" t="s">
        <v>160</v>
      </c>
      <c r="N37" s="1" t="s">
        <v>160</v>
      </c>
      <c r="O37" s="1" t="s">
        <v>160</v>
      </c>
      <c r="P37" s="1" t="s">
        <v>160</v>
      </c>
      <c r="Q37" s="1" t="s">
        <v>160</v>
      </c>
      <c r="R37" s="1" t="s">
        <v>160</v>
      </c>
      <c r="S37" s="1" t="s">
        <v>160</v>
      </c>
      <c r="T37" s="1" t="s">
        <v>160</v>
      </c>
    </row>
    <row r="38" spans="2:20" ht="28" x14ac:dyDescent="0.3">
      <c r="B38" s="17" t="s">
        <v>185</v>
      </c>
      <c r="C38" s="12" t="s">
        <v>22</v>
      </c>
      <c r="D38" s="11"/>
      <c r="E38" s="2"/>
      <c r="F38" s="2"/>
      <c r="G38" s="2"/>
      <c r="H38" s="2"/>
      <c r="I38" s="3">
        <f>SUM('GMIC-NC_2022-Q3_SCDPT3'!SCDPT3_130BEGINNG_7:'GMIC-NC_2022-Q3_SCDPT3'!SCDPT3_130ENDINGG_7)</f>
        <v>0</v>
      </c>
      <c r="J38" s="3">
        <f>SUM('GMIC-NC_2022-Q3_SCDPT3'!SCDPT3_130BEGINNG_8:'GMIC-NC_2022-Q3_SCDPT3'!SCDPT3_130ENDINGG_8)</f>
        <v>0</v>
      </c>
      <c r="K38" s="3">
        <f>SUM('GMIC-NC_2022-Q3_SCDPT3'!SCDPT3_130BEGINNG_9:'GMIC-NC_2022-Q3_SCDPT3'!SCDPT3_130ENDINGG_9)</f>
        <v>0</v>
      </c>
      <c r="L38" s="2"/>
      <c r="M38" s="2"/>
      <c r="N38" s="2"/>
      <c r="O38" s="2"/>
      <c r="P38" s="2"/>
      <c r="Q38" s="2"/>
      <c r="R38" s="2"/>
      <c r="S38" s="2"/>
      <c r="T38" s="2"/>
    </row>
    <row r="39" spans="2:20" x14ac:dyDescent="0.3">
      <c r="B39" s="7" t="s">
        <v>160</v>
      </c>
      <c r="C39" s="1" t="s">
        <v>160</v>
      </c>
      <c r="D39" s="6" t="s">
        <v>160</v>
      </c>
      <c r="E39" s="1" t="s">
        <v>160</v>
      </c>
      <c r="F39" s="1" t="s">
        <v>160</v>
      </c>
      <c r="G39" s="1" t="s">
        <v>160</v>
      </c>
      <c r="H39" s="1" t="s">
        <v>160</v>
      </c>
      <c r="I39" s="1" t="s">
        <v>160</v>
      </c>
      <c r="J39" s="1" t="s">
        <v>160</v>
      </c>
      <c r="K39" s="1" t="s">
        <v>160</v>
      </c>
      <c r="L39" s="1" t="s">
        <v>160</v>
      </c>
      <c r="M39" s="1" t="s">
        <v>160</v>
      </c>
      <c r="N39" s="1" t="s">
        <v>160</v>
      </c>
      <c r="O39" s="1" t="s">
        <v>160</v>
      </c>
      <c r="P39" s="1" t="s">
        <v>160</v>
      </c>
      <c r="Q39" s="1" t="s">
        <v>160</v>
      </c>
      <c r="R39" s="1" t="s">
        <v>160</v>
      </c>
      <c r="S39" s="1" t="s">
        <v>160</v>
      </c>
      <c r="T39" s="1" t="s">
        <v>160</v>
      </c>
    </row>
    <row r="40" spans="2:20" x14ac:dyDescent="0.3">
      <c r="B40" s="13" t="s">
        <v>168</v>
      </c>
      <c r="C40" s="20" t="s">
        <v>233</v>
      </c>
      <c r="D40" s="16" t="s">
        <v>6</v>
      </c>
      <c r="E40" s="14" t="s">
        <v>6</v>
      </c>
      <c r="F40" s="15"/>
      <c r="G40" s="5" t="s">
        <v>6</v>
      </c>
      <c r="H40" s="2"/>
      <c r="I40" s="4"/>
      <c r="J40" s="4"/>
      <c r="K40" s="4"/>
      <c r="L40" s="22" t="s">
        <v>6</v>
      </c>
      <c r="M40" s="23" t="s">
        <v>6</v>
      </c>
      <c r="N40" s="27" t="s">
        <v>6</v>
      </c>
      <c r="O40" s="2"/>
      <c r="P40" s="5" t="s">
        <v>6</v>
      </c>
      <c r="Q40" s="5" t="s">
        <v>6</v>
      </c>
      <c r="R40" s="5" t="s">
        <v>6</v>
      </c>
      <c r="S40" s="18" t="s">
        <v>6</v>
      </c>
      <c r="T40" s="24" t="s">
        <v>6</v>
      </c>
    </row>
    <row r="41" spans="2:20" x14ac:dyDescent="0.3">
      <c r="B41" s="7" t="s">
        <v>160</v>
      </c>
      <c r="C41" s="1" t="s">
        <v>160</v>
      </c>
      <c r="D41" s="6" t="s">
        <v>160</v>
      </c>
      <c r="E41" s="1" t="s">
        <v>160</v>
      </c>
      <c r="F41" s="1" t="s">
        <v>160</v>
      </c>
      <c r="G41" s="1" t="s">
        <v>160</v>
      </c>
      <c r="H41" s="1" t="s">
        <v>160</v>
      </c>
      <c r="I41" s="1" t="s">
        <v>160</v>
      </c>
      <c r="J41" s="1" t="s">
        <v>160</v>
      </c>
      <c r="K41" s="1" t="s">
        <v>160</v>
      </c>
      <c r="L41" s="1" t="s">
        <v>160</v>
      </c>
      <c r="M41" s="1" t="s">
        <v>160</v>
      </c>
      <c r="N41" s="1" t="s">
        <v>160</v>
      </c>
      <c r="O41" s="1" t="s">
        <v>160</v>
      </c>
      <c r="P41" s="1" t="s">
        <v>160</v>
      </c>
      <c r="Q41" s="1" t="s">
        <v>160</v>
      </c>
      <c r="R41" s="1" t="s">
        <v>160</v>
      </c>
      <c r="S41" s="1" t="s">
        <v>160</v>
      </c>
      <c r="T41" s="1" t="s">
        <v>160</v>
      </c>
    </row>
    <row r="42" spans="2:20" ht="28" x14ac:dyDescent="0.3">
      <c r="B42" s="17" t="s">
        <v>221</v>
      </c>
      <c r="C42" s="12" t="s">
        <v>60</v>
      </c>
      <c r="D42" s="11"/>
      <c r="E42" s="2"/>
      <c r="F42" s="2"/>
      <c r="G42" s="2"/>
      <c r="H42" s="2"/>
      <c r="I42" s="3">
        <f>SUM('GMIC-NC_2022-Q3_SCDPT3'!SCDPT3_150BEGINNG_7:'GMIC-NC_2022-Q3_SCDPT3'!SCDPT3_150ENDINGG_7)</f>
        <v>0</v>
      </c>
      <c r="J42" s="3">
        <f>SUM('GMIC-NC_2022-Q3_SCDPT3'!SCDPT3_150BEGINNG_8:'GMIC-NC_2022-Q3_SCDPT3'!SCDPT3_150ENDINGG_8)</f>
        <v>0</v>
      </c>
      <c r="K42" s="3">
        <f>SUM('GMIC-NC_2022-Q3_SCDPT3'!SCDPT3_150BEGINNG_9:'GMIC-NC_2022-Q3_SCDPT3'!SCDPT3_150ENDINGG_9)</f>
        <v>0</v>
      </c>
      <c r="L42" s="2"/>
      <c r="M42" s="2"/>
      <c r="N42" s="2"/>
      <c r="O42" s="2"/>
      <c r="P42" s="2"/>
      <c r="Q42" s="2"/>
      <c r="R42" s="2"/>
      <c r="S42" s="2"/>
      <c r="T42" s="2"/>
    </row>
    <row r="43" spans="2:20" x14ac:dyDescent="0.3">
      <c r="B43" s="7" t="s">
        <v>160</v>
      </c>
      <c r="C43" s="1" t="s">
        <v>160</v>
      </c>
      <c r="D43" s="6" t="s">
        <v>160</v>
      </c>
      <c r="E43" s="1" t="s">
        <v>160</v>
      </c>
      <c r="F43" s="1" t="s">
        <v>160</v>
      </c>
      <c r="G43" s="1" t="s">
        <v>160</v>
      </c>
      <c r="H43" s="1" t="s">
        <v>160</v>
      </c>
      <c r="I43" s="1" t="s">
        <v>160</v>
      </c>
      <c r="J43" s="1" t="s">
        <v>160</v>
      </c>
      <c r="K43" s="1" t="s">
        <v>160</v>
      </c>
      <c r="L43" s="1" t="s">
        <v>160</v>
      </c>
      <c r="M43" s="1" t="s">
        <v>160</v>
      </c>
      <c r="N43" s="1" t="s">
        <v>160</v>
      </c>
      <c r="O43" s="1" t="s">
        <v>160</v>
      </c>
      <c r="P43" s="1" t="s">
        <v>160</v>
      </c>
      <c r="Q43" s="1" t="s">
        <v>160</v>
      </c>
      <c r="R43" s="1" t="s">
        <v>160</v>
      </c>
      <c r="S43" s="1" t="s">
        <v>160</v>
      </c>
      <c r="T43" s="1" t="s">
        <v>160</v>
      </c>
    </row>
    <row r="44" spans="2:20" x14ac:dyDescent="0.3">
      <c r="B44" s="13" t="s">
        <v>137</v>
      </c>
      <c r="C44" s="20" t="s">
        <v>233</v>
      </c>
      <c r="D44" s="16" t="s">
        <v>6</v>
      </c>
      <c r="E44" s="14" t="s">
        <v>6</v>
      </c>
      <c r="F44" s="15"/>
      <c r="G44" s="5" t="s">
        <v>6</v>
      </c>
      <c r="H44" s="25"/>
      <c r="I44" s="4"/>
      <c r="J44" s="4"/>
      <c r="K44" s="4"/>
      <c r="L44" s="22" t="s">
        <v>6</v>
      </c>
      <c r="M44" s="23" t="s">
        <v>6</v>
      </c>
      <c r="N44" s="27" t="s">
        <v>6</v>
      </c>
      <c r="O44" s="2"/>
      <c r="P44" s="5" t="s">
        <v>6</v>
      </c>
      <c r="Q44" s="5" t="s">
        <v>6</v>
      </c>
      <c r="R44" s="5" t="s">
        <v>6</v>
      </c>
      <c r="S44" s="18" t="s">
        <v>6</v>
      </c>
      <c r="T44" s="24" t="s">
        <v>6</v>
      </c>
    </row>
    <row r="45" spans="2:20" x14ac:dyDescent="0.3">
      <c r="B45" s="7" t="s">
        <v>160</v>
      </c>
      <c r="C45" s="1" t="s">
        <v>160</v>
      </c>
      <c r="D45" s="6" t="s">
        <v>160</v>
      </c>
      <c r="E45" s="1" t="s">
        <v>160</v>
      </c>
      <c r="F45" s="1" t="s">
        <v>160</v>
      </c>
      <c r="G45" s="1" t="s">
        <v>160</v>
      </c>
      <c r="H45" s="1" t="s">
        <v>160</v>
      </c>
      <c r="I45" s="1" t="s">
        <v>160</v>
      </c>
      <c r="J45" s="1" t="s">
        <v>160</v>
      </c>
      <c r="K45" s="1" t="s">
        <v>160</v>
      </c>
      <c r="L45" s="1" t="s">
        <v>160</v>
      </c>
      <c r="M45" s="1" t="s">
        <v>160</v>
      </c>
      <c r="N45" s="1" t="s">
        <v>160</v>
      </c>
      <c r="O45" s="1" t="s">
        <v>160</v>
      </c>
      <c r="P45" s="1" t="s">
        <v>160</v>
      </c>
      <c r="Q45" s="1" t="s">
        <v>160</v>
      </c>
      <c r="R45" s="1" t="s">
        <v>160</v>
      </c>
      <c r="S45" s="1" t="s">
        <v>160</v>
      </c>
      <c r="T45" s="1" t="s">
        <v>160</v>
      </c>
    </row>
    <row r="46" spans="2:20" ht="28" x14ac:dyDescent="0.3">
      <c r="B46" s="17" t="s">
        <v>186</v>
      </c>
      <c r="C46" s="12" t="s">
        <v>222</v>
      </c>
      <c r="D46" s="11"/>
      <c r="E46" s="2"/>
      <c r="F46" s="2"/>
      <c r="G46" s="2"/>
      <c r="H46" s="2"/>
      <c r="I46" s="3">
        <f>SUM('GMIC-NC_2022-Q3_SCDPT3'!SCDPT3_161BEGINNG_7:'GMIC-NC_2022-Q3_SCDPT3'!SCDPT3_161ENDINGG_7)</f>
        <v>0</v>
      </c>
      <c r="J46" s="3">
        <f>SUM('GMIC-NC_2022-Q3_SCDPT3'!SCDPT3_161BEGINNG_8:'GMIC-NC_2022-Q3_SCDPT3'!SCDPT3_161ENDINGG_8)</f>
        <v>0</v>
      </c>
      <c r="K46" s="3">
        <f>SUM('GMIC-NC_2022-Q3_SCDPT3'!SCDPT3_161BEGINNG_9:'GMIC-NC_2022-Q3_SCDPT3'!SCDPT3_161ENDINGG_9)</f>
        <v>0</v>
      </c>
      <c r="L46" s="2"/>
      <c r="M46" s="2"/>
      <c r="N46" s="2"/>
      <c r="O46" s="2"/>
      <c r="P46" s="2"/>
      <c r="Q46" s="2"/>
      <c r="R46" s="2"/>
      <c r="S46" s="2"/>
      <c r="T46" s="2"/>
    </row>
    <row r="47" spans="2:20" x14ac:dyDescent="0.3">
      <c r="B47" s="7" t="s">
        <v>160</v>
      </c>
      <c r="C47" s="1" t="s">
        <v>160</v>
      </c>
      <c r="D47" s="6" t="s">
        <v>160</v>
      </c>
      <c r="E47" s="1" t="s">
        <v>160</v>
      </c>
      <c r="F47" s="1" t="s">
        <v>160</v>
      </c>
      <c r="G47" s="1" t="s">
        <v>160</v>
      </c>
      <c r="H47" s="1" t="s">
        <v>160</v>
      </c>
      <c r="I47" s="1" t="s">
        <v>160</v>
      </c>
      <c r="J47" s="1" t="s">
        <v>160</v>
      </c>
      <c r="K47" s="1" t="s">
        <v>160</v>
      </c>
      <c r="L47" s="1" t="s">
        <v>160</v>
      </c>
      <c r="M47" s="1" t="s">
        <v>160</v>
      </c>
      <c r="N47" s="1" t="s">
        <v>160</v>
      </c>
      <c r="O47" s="1" t="s">
        <v>160</v>
      </c>
      <c r="P47" s="1" t="s">
        <v>160</v>
      </c>
      <c r="Q47" s="1" t="s">
        <v>160</v>
      </c>
      <c r="R47" s="1" t="s">
        <v>160</v>
      </c>
      <c r="S47" s="1" t="s">
        <v>160</v>
      </c>
      <c r="T47" s="1" t="s">
        <v>160</v>
      </c>
    </row>
    <row r="48" spans="2:20" x14ac:dyDescent="0.3">
      <c r="B48" s="13" t="s">
        <v>238</v>
      </c>
      <c r="C48" s="20" t="s">
        <v>233</v>
      </c>
      <c r="D48" s="16" t="s">
        <v>6</v>
      </c>
      <c r="E48" s="14" t="s">
        <v>6</v>
      </c>
      <c r="F48" s="15"/>
      <c r="G48" s="5" t="s">
        <v>6</v>
      </c>
      <c r="H48" s="2"/>
      <c r="I48" s="4"/>
      <c r="J48" s="4"/>
      <c r="K48" s="4"/>
      <c r="L48" s="22" t="s">
        <v>6</v>
      </c>
      <c r="M48" s="23" t="s">
        <v>6</v>
      </c>
      <c r="N48" s="27" t="s">
        <v>6</v>
      </c>
      <c r="O48" s="2"/>
      <c r="P48" s="5" t="s">
        <v>6</v>
      </c>
      <c r="Q48" s="5" t="s">
        <v>6</v>
      </c>
      <c r="R48" s="5" t="s">
        <v>6</v>
      </c>
      <c r="S48" s="18" t="s">
        <v>6</v>
      </c>
      <c r="T48" s="24" t="s">
        <v>6</v>
      </c>
    </row>
    <row r="49" spans="2:20" x14ac:dyDescent="0.3">
      <c r="B49" s="7" t="s">
        <v>160</v>
      </c>
      <c r="C49" s="1" t="s">
        <v>160</v>
      </c>
      <c r="D49" s="6" t="s">
        <v>160</v>
      </c>
      <c r="E49" s="1" t="s">
        <v>160</v>
      </c>
      <c r="F49" s="1" t="s">
        <v>160</v>
      </c>
      <c r="G49" s="1" t="s">
        <v>160</v>
      </c>
      <c r="H49" s="1" t="s">
        <v>160</v>
      </c>
      <c r="I49" s="1" t="s">
        <v>160</v>
      </c>
      <c r="J49" s="1" t="s">
        <v>160</v>
      </c>
      <c r="K49" s="1" t="s">
        <v>160</v>
      </c>
      <c r="L49" s="1" t="s">
        <v>160</v>
      </c>
      <c r="M49" s="1" t="s">
        <v>160</v>
      </c>
      <c r="N49" s="1" t="s">
        <v>160</v>
      </c>
      <c r="O49" s="1" t="s">
        <v>160</v>
      </c>
      <c r="P49" s="1" t="s">
        <v>160</v>
      </c>
      <c r="Q49" s="1" t="s">
        <v>160</v>
      </c>
      <c r="R49" s="1" t="s">
        <v>160</v>
      </c>
      <c r="S49" s="1" t="s">
        <v>160</v>
      </c>
      <c r="T49" s="1" t="s">
        <v>160</v>
      </c>
    </row>
    <row r="50" spans="2:20" ht="28" x14ac:dyDescent="0.3">
      <c r="B50" s="17" t="s">
        <v>23</v>
      </c>
      <c r="C50" s="12" t="s">
        <v>61</v>
      </c>
      <c r="D50" s="11"/>
      <c r="E50" s="2"/>
      <c r="F50" s="2"/>
      <c r="G50" s="2"/>
      <c r="H50" s="2"/>
      <c r="I50" s="3">
        <f>SUM('GMIC-NC_2022-Q3_SCDPT3'!SCDPT3_190BEGINNG_7:'GMIC-NC_2022-Q3_SCDPT3'!SCDPT3_190ENDINGG_7)</f>
        <v>0</v>
      </c>
      <c r="J50" s="3">
        <f>SUM('GMIC-NC_2022-Q3_SCDPT3'!SCDPT3_190BEGINNG_8:'GMIC-NC_2022-Q3_SCDPT3'!SCDPT3_190ENDINGG_8)</f>
        <v>0</v>
      </c>
      <c r="K50" s="3">
        <f>SUM('GMIC-NC_2022-Q3_SCDPT3'!SCDPT3_190BEGINNG_9:'GMIC-NC_2022-Q3_SCDPT3'!SCDPT3_190ENDINGG_9)</f>
        <v>0</v>
      </c>
      <c r="L50" s="2"/>
      <c r="M50" s="2"/>
      <c r="N50" s="2"/>
      <c r="O50" s="2"/>
      <c r="P50" s="2"/>
      <c r="Q50" s="2"/>
      <c r="R50" s="2"/>
      <c r="S50" s="2"/>
      <c r="T50" s="2"/>
    </row>
    <row r="51" spans="2:20" x14ac:dyDescent="0.3">
      <c r="B51" s="7" t="s">
        <v>160</v>
      </c>
      <c r="C51" s="1" t="s">
        <v>160</v>
      </c>
      <c r="D51" s="6" t="s">
        <v>160</v>
      </c>
      <c r="E51" s="1" t="s">
        <v>160</v>
      </c>
      <c r="F51" s="1" t="s">
        <v>160</v>
      </c>
      <c r="G51" s="1" t="s">
        <v>160</v>
      </c>
      <c r="H51" s="1" t="s">
        <v>160</v>
      </c>
      <c r="I51" s="1" t="s">
        <v>160</v>
      </c>
      <c r="J51" s="1" t="s">
        <v>160</v>
      </c>
      <c r="K51" s="1" t="s">
        <v>160</v>
      </c>
      <c r="L51" s="1" t="s">
        <v>160</v>
      </c>
      <c r="M51" s="1" t="s">
        <v>160</v>
      </c>
      <c r="N51" s="1" t="s">
        <v>160</v>
      </c>
      <c r="O51" s="1" t="s">
        <v>160</v>
      </c>
      <c r="P51" s="1" t="s">
        <v>160</v>
      </c>
      <c r="Q51" s="1" t="s">
        <v>160</v>
      </c>
      <c r="R51" s="1" t="s">
        <v>160</v>
      </c>
      <c r="S51" s="1" t="s">
        <v>160</v>
      </c>
      <c r="T51" s="1" t="s">
        <v>160</v>
      </c>
    </row>
    <row r="52" spans="2:20" x14ac:dyDescent="0.3">
      <c r="B52" s="13" t="s">
        <v>24</v>
      </c>
      <c r="C52" s="20" t="s">
        <v>233</v>
      </c>
      <c r="D52" s="16" t="s">
        <v>6</v>
      </c>
      <c r="E52" s="14" t="s">
        <v>6</v>
      </c>
      <c r="F52" s="15"/>
      <c r="G52" s="5" t="s">
        <v>6</v>
      </c>
      <c r="H52" s="2"/>
      <c r="I52" s="4"/>
      <c r="J52" s="4"/>
      <c r="K52" s="4"/>
      <c r="L52" s="22" t="s">
        <v>6</v>
      </c>
      <c r="M52" s="23" t="s">
        <v>6</v>
      </c>
      <c r="N52" s="27" t="s">
        <v>6</v>
      </c>
      <c r="O52" s="2"/>
      <c r="P52" s="5" t="s">
        <v>6</v>
      </c>
      <c r="Q52" s="5" t="s">
        <v>6</v>
      </c>
      <c r="R52" s="5" t="s">
        <v>6</v>
      </c>
      <c r="S52" s="18" t="s">
        <v>6</v>
      </c>
      <c r="T52" s="24" t="s">
        <v>6</v>
      </c>
    </row>
    <row r="53" spans="2:20" x14ac:dyDescent="0.3">
      <c r="B53" s="7" t="s">
        <v>160</v>
      </c>
      <c r="C53" s="1" t="s">
        <v>160</v>
      </c>
      <c r="D53" s="6" t="s">
        <v>160</v>
      </c>
      <c r="E53" s="1" t="s">
        <v>160</v>
      </c>
      <c r="F53" s="1" t="s">
        <v>160</v>
      </c>
      <c r="G53" s="1" t="s">
        <v>160</v>
      </c>
      <c r="H53" s="1" t="s">
        <v>160</v>
      </c>
      <c r="I53" s="1" t="s">
        <v>160</v>
      </c>
      <c r="J53" s="1" t="s">
        <v>160</v>
      </c>
      <c r="K53" s="1" t="s">
        <v>160</v>
      </c>
      <c r="L53" s="1" t="s">
        <v>160</v>
      </c>
      <c r="M53" s="1" t="s">
        <v>160</v>
      </c>
      <c r="N53" s="1" t="s">
        <v>160</v>
      </c>
      <c r="O53" s="1" t="s">
        <v>160</v>
      </c>
      <c r="P53" s="1" t="s">
        <v>160</v>
      </c>
      <c r="Q53" s="1" t="s">
        <v>160</v>
      </c>
      <c r="R53" s="1" t="s">
        <v>160</v>
      </c>
      <c r="S53" s="1" t="s">
        <v>160</v>
      </c>
      <c r="T53" s="1" t="s">
        <v>160</v>
      </c>
    </row>
    <row r="54" spans="2:20" ht="28" x14ac:dyDescent="0.3">
      <c r="B54" s="17" t="s">
        <v>84</v>
      </c>
      <c r="C54" s="12" t="s">
        <v>43</v>
      </c>
      <c r="D54" s="11"/>
      <c r="E54" s="2"/>
      <c r="F54" s="2"/>
      <c r="G54" s="2"/>
      <c r="H54" s="2"/>
      <c r="I54" s="3">
        <f>SUM('GMIC-NC_2022-Q3_SCDPT3'!SCDPT3_201BEGINNG_7:'GMIC-NC_2022-Q3_SCDPT3'!SCDPT3_201ENDINGG_7)</f>
        <v>0</v>
      </c>
      <c r="J54" s="3">
        <f>SUM('GMIC-NC_2022-Q3_SCDPT3'!SCDPT3_201BEGINNG_8:'GMIC-NC_2022-Q3_SCDPT3'!SCDPT3_201ENDINGG_8)</f>
        <v>0</v>
      </c>
      <c r="K54" s="3">
        <f>SUM('GMIC-NC_2022-Q3_SCDPT3'!SCDPT3_201BEGINNG_9:'GMIC-NC_2022-Q3_SCDPT3'!SCDPT3_201ENDINGG_9)</f>
        <v>0</v>
      </c>
      <c r="L54" s="2"/>
      <c r="M54" s="2"/>
      <c r="N54" s="2"/>
      <c r="O54" s="2"/>
      <c r="P54" s="2"/>
      <c r="Q54" s="2"/>
      <c r="R54" s="2"/>
      <c r="S54" s="2"/>
      <c r="T54" s="2"/>
    </row>
    <row r="55" spans="2:20" x14ac:dyDescent="0.3">
      <c r="B55" s="17" t="s">
        <v>85</v>
      </c>
      <c r="C55" s="12" t="s">
        <v>206</v>
      </c>
      <c r="D55" s="11"/>
      <c r="E55" s="2"/>
      <c r="F55" s="2"/>
      <c r="G55" s="2"/>
      <c r="H55" s="2"/>
      <c r="I55" s="3">
        <f>'GMIC-NC_2022-Q3_SCDPT3'!SCDPT3_0109999999_7+'GMIC-NC_2022-Q3_SCDPT3'!SCDPT3_0309999999_7+'GMIC-NC_2022-Q3_SCDPT3'!SCDPT3_0509999999_7+'GMIC-NC_2022-Q3_SCDPT3'!SCDPT3_0709999999_7+'GMIC-NC_2022-Q3_SCDPT3'!SCDPT3_0909999999_7+'GMIC-NC_2022-Q3_SCDPT3'!SCDPT3_1109999999_7+'GMIC-NC_2022-Q3_SCDPT3'!SCDPT3_1309999999_7+'GMIC-NC_2022-Q3_SCDPT3'!SCDPT3_1509999999_7+'GMIC-NC_2022-Q3_SCDPT3'!SCDPT3_1619999999_7+'GMIC-NC_2022-Q3_SCDPT3'!SCDPT3_1909999999_7+'GMIC-NC_2022-Q3_SCDPT3'!SCDPT3_2019999999_7</f>
        <v>2453393</v>
      </c>
      <c r="J55" s="3">
        <f>'GMIC-NC_2022-Q3_SCDPT3'!SCDPT3_0109999999_8+'GMIC-NC_2022-Q3_SCDPT3'!SCDPT3_0309999999_8+'GMIC-NC_2022-Q3_SCDPT3'!SCDPT3_0509999999_8+'GMIC-NC_2022-Q3_SCDPT3'!SCDPT3_0709999999_8+'GMIC-NC_2022-Q3_SCDPT3'!SCDPT3_0909999999_8+'GMIC-NC_2022-Q3_SCDPT3'!SCDPT3_1109999999_8+'GMIC-NC_2022-Q3_SCDPT3'!SCDPT3_1309999999_8+'GMIC-NC_2022-Q3_SCDPT3'!SCDPT3_1509999999_8+'GMIC-NC_2022-Q3_SCDPT3'!SCDPT3_1619999999_8+'GMIC-NC_2022-Q3_SCDPT3'!SCDPT3_1909999999_8+'GMIC-NC_2022-Q3_SCDPT3'!SCDPT3_2019999999_8</f>
        <v>2450000</v>
      </c>
      <c r="K55" s="3">
        <f>'GMIC-NC_2022-Q3_SCDPT3'!SCDPT3_0109999999_9+'GMIC-NC_2022-Q3_SCDPT3'!SCDPT3_0309999999_9+'GMIC-NC_2022-Q3_SCDPT3'!SCDPT3_0509999999_9+'GMIC-NC_2022-Q3_SCDPT3'!SCDPT3_0709999999_9+'GMIC-NC_2022-Q3_SCDPT3'!SCDPT3_0909999999_9+'GMIC-NC_2022-Q3_SCDPT3'!SCDPT3_1109999999_9+'GMIC-NC_2022-Q3_SCDPT3'!SCDPT3_1309999999_9+'GMIC-NC_2022-Q3_SCDPT3'!SCDPT3_1509999999_9+'GMIC-NC_2022-Q3_SCDPT3'!SCDPT3_1619999999_9+'GMIC-NC_2022-Q3_SCDPT3'!SCDPT3_1909999999_9+'GMIC-NC_2022-Q3_SCDPT3'!SCDPT3_2019999999_9</f>
        <v>707</v>
      </c>
      <c r="L55" s="2"/>
      <c r="M55" s="2"/>
      <c r="N55" s="2"/>
      <c r="O55" s="2"/>
      <c r="P55" s="2"/>
      <c r="Q55" s="2"/>
      <c r="R55" s="2"/>
      <c r="S55" s="2"/>
      <c r="T55" s="2"/>
    </row>
    <row r="56" spans="2:20" x14ac:dyDescent="0.3">
      <c r="B56" s="17" t="s">
        <v>138</v>
      </c>
      <c r="C56" s="12" t="s">
        <v>86</v>
      </c>
      <c r="D56" s="11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2:20" x14ac:dyDescent="0.3">
      <c r="B57" s="17" t="s">
        <v>207</v>
      </c>
      <c r="C57" s="12" t="s">
        <v>139</v>
      </c>
      <c r="D57" s="11"/>
      <c r="E57" s="2"/>
      <c r="F57" s="2"/>
      <c r="G57" s="2"/>
      <c r="H57" s="2"/>
      <c r="I57" s="21">
        <f>'GMIC-NC_2022-Q3_SCDPT3'!SCDPT3_2509999997_7</f>
        <v>2453393</v>
      </c>
      <c r="J57" s="21">
        <f>'GMIC-NC_2022-Q3_SCDPT3'!SCDPT3_2509999997_8</f>
        <v>2450000</v>
      </c>
      <c r="K57" s="21">
        <f>'GMIC-NC_2022-Q3_SCDPT3'!SCDPT3_2509999997_9</f>
        <v>707</v>
      </c>
      <c r="L57" s="2"/>
      <c r="M57" s="2"/>
      <c r="N57" s="2"/>
      <c r="O57" s="2"/>
      <c r="P57" s="2"/>
      <c r="Q57" s="2"/>
      <c r="R57" s="2"/>
      <c r="S57" s="2"/>
      <c r="T57" s="2"/>
    </row>
    <row r="58" spans="2:20" x14ac:dyDescent="0.3">
      <c r="B58" s="7" t="s">
        <v>160</v>
      </c>
      <c r="C58" s="1" t="s">
        <v>160</v>
      </c>
      <c r="D58" s="6" t="s">
        <v>160</v>
      </c>
      <c r="E58" s="1" t="s">
        <v>160</v>
      </c>
      <c r="F58" s="1" t="s">
        <v>160</v>
      </c>
      <c r="G58" s="1" t="s">
        <v>160</v>
      </c>
      <c r="H58" s="1" t="s">
        <v>160</v>
      </c>
      <c r="I58" s="1" t="s">
        <v>160</v>
      </c>
      <c r="J58" s="1" t="s">
        <v>160</v>
      </c>
      <c r="K58" s="1" t="s">
        <v>160</v>
      </c>
      <c r="L58" s="1" t="s">
        <v>160</v>
      </c>
      <c r="M58" s="1" t="s">
        <v>160</v>
      </c>
      <c r="N58" s="1" t="s">
        <v>160</v>
      </c>
      <c r="O58" s="1" t="s">
        <v>160</v>
      </c>
      <c r="P58" s="1" t="s">
        <v>160</v>
      </c>
      <c r="Q58" s="1" t="s">
        <v>160</v>
      </c>
      <c r="R58" s="1" t="s">
        <v>160</v>
      </c>
      <c r="S58" s="1" t="s">
        <v>160</v>
      </c>
      <c r="T58" s="1" t="s">
        <v>160</v>
      </c>
    </row>
    <row r="59" spans="2:20" x14ac:dyDescent="0.3">
      <c r="B59" s="13" t="s">
        <v>239</v>
      </c>
      <c r="C59" s="20" t="s">
        <v>233</v>
      </c>
      <c r="D59" s="16" t="s">
        <v>6</v>
      </c>
      <c r="E59" s="14" t="s">
        <v>6</v>
      </c>
      <c r="F59" s="15"/>
      <c r="G59" s="5" t="s">
        <v>6</v>
      </c>
      <c r="H59" s="25"/>
      <c r="I59" s="4"/>
      <c r="J59" s="32"/>
      <c r="K59" s="4"/>
      <c r="L59" s="22" t="s">
        <v>6</v>
      </c>
      <c r="M59" s="23" t="s">
        <v>6</v>
      </c>
      <c r="N59" s="47" t="s">
        <v>6</v>
      </c>
      <c r="O59" s="2"/>
      <c r="P59" s="5" t="s">
        <v>6</v>
      </c>
      <c r="Q59" s="5" t="s">
        <v>6</v>
      </c>
      <c r="R59" s="5" t="s">
        <v>6</v>
      </c>
      <c r="S59" s="18" t="s">
        <v>6</v>
      </c>
      <c r="T59" s="24" t="s">
        <v>6</v>
      </c>
    </row>
    <row r="60" spans="2:20" x14ac:dyDescent="0.3">
      <c r="B60" s="7" t="s">
        <v>160</v>
      </c>
      <c r="C60" s="1" t="s">
        <v>160</v>
      </c>
      <c r="D60" s="6" t="s">
        <v>160</v>
      </c>
      <c r="E60" s="1" t="s">
        <v>160</v>
      </c>
      <c r="F60" s="1" t="s">
        <v>160</v>
      </c>
      <c r="G60" s="1" t="s">
        <v>160</v>
      </c>
      <c r="H60" s="1" t="s">
        <v>160</v>
      </c>
      <c r="I60" s="1" t="s">
        <v>160</v>
      </c>
      <c r="J60" s="1" t="s">
        <v>160</v>
      </c>
      <c r="K60" s="1" t="s">
        <v>160</v>
      </c>
      <c r="L60" s="1" t="s">
        <v>160</v>
      </c>
      <c r="M60" s="1" t="s">
        <v>160</v>
      </c>
      <c r="N60" s="1" t="s">
        <v>160</v>
      </c>
      <c r="O60" s="1" t="s">
        <v>160</v>
      </c>
      <c r="P60" s="1" t="s">
        <v>160</v>
      </c>
      <c r="Q60" s="1" t="s">
        <v>160</v>
      </c>
      <c r="R60" s="1" t="s">
        <v>160</v>
      </c>
      <c r="S60" s="1" t="s">
        <v>160</v>
      </c>
      <c r="T60" s="1" t="s">
        <v>160</v>
      </c>
    </row>
    <row r="61" spans="2:20" ht="56" x14ac:dyDescent="0.3">
      <c r="B61" s="17" t="s">
        <v>44</v>
      </c>
      <c r="C61" s="12" t="s">
        <v>240</v>
      </c>
      <c r="D61" s="11"/>
      <c r="E61" s="2"/>
      <c r="F61" s="2"/>
      <c r="G61" s="2"/>
      <c r="H61" s="2"/>
      <c r="I61" s="3">
        <f>SUM('GMIC-NC_2022-Q3_SCDPT3'!SCDPT3_401BEGINNG_7:'GMIC-NC_2022-Q3_SCDPT3'!SCDPT3_401ENDINGG_7)</f>
        <v>0</v>
      </c>
      <c r="J61" s="2"/>
      <c r="K61" s="3">
        <f>SUM('GMIC-NC_2022-Q3_SCDPT3'!SCDPT3_401BEGINNG_9:'GMIC-NC_2022-Q3_SCDPT3'!SCDPT3_401ENDINGG_9)</f>
        <v>0</v>
      </c>
      <c r="L61" s="2"/>
      <c r="M61" s="2"/>
      <c r="N61" s="2"/>
      <c r="O61" s="2"/>
      <c r="P61" s="2"/>
      <c r="Q61" s="2"/>
      <c r="R61" s="2"/>
      <c r="S61" s="2"/>
      <c r="T61" s="2"/>
    </row>
    <row r="62" spans="2:20" x14ac:dyDescent="0.3">
      <c r="B62" s="7" t="s">
        <v>160</v>
      </c>
      <c r="C62" s="1" t="s">
        <v>160</v>
      </c>
      <c r="D62" s="6" t="s">
        <v>160</v>
      </c>
      <c r="E62" s="1" t="s">
        <v>160</v>
      </c>
      <c r="F62" s="1" t="s">
        <v>160</v>
      </c>
      <c r="G62" s="1" t="s">
        <v>160</v>
      </c>
      <c r="H62" s="1" t="s">
        <v>160</v>
      </c>
      <c r="I62" s="1" t="s">
        <v>160</v>
      </c>
      <c r="J62" s="1" t="s">
        <v>160</v>
      </c>
      <c r="K62" s="1" t="s">
        <v>160</v>
      </c>
      <c r="L62" s="1" t="s">
        <v>160</v>
      </c>
      <c r="M62" s="1" t="s">
        <v>160</v>
      </c>
      <c r="N62" s="1" t="s">
        <v>160</v>
      </c>
      <c r="O62" s="1" t="s">
        <v>160</v>
      </c>
      <c r="P62" s="1" t="s">
        <v>160</v>
      </c>
      <c r="Q62" s="1" t="s">
        <v>160</v>
      </c>
      <c r="R62" s="1" t="s">
        <v>160</v>
      </c>
      <c r="S62" s="1" t="s">
        <v>160</v>
      </c>
      <c r="T62" s="1" t="s">
        <v>160</v>
      </c>
    </row>
    <row r="63" spans="2:20" x14ac:dyDescent="0.3">
      <c r="B63" s="13" t="s">
        <v>187</v>
      </c>
      <c r="C63" s="20" t="s">
        <v>233</v>
      </c>
      <c r="D63" s="16" t="s">
        <v>6</v>
      </c>
      <c r="E63" s="14" t="s">
        <v>6</v>
      </c>
      <c r="F63" s="15"/>
      <c r="G63" s="5" t="s">
        <v>6</v>
      </c>
      <c r="H63" s="25"/>
      <c r="I63" s="4"/>
      <c r="J63" s="32"/>
      <c r="K63" s="4"/>
      <c r="L63" s="22" t="s">
        <v>6</v>
      </c>
      <c r="M63" s="23" t="s">
        <v>6</v>
      </c>
      <c r="N63" s="47" t="s">
        <v>6</v>
      </c>
      <c r="O63" s="2"/>
      <c r="P63" s="5" t="s">
        <v>6</v>
      </c>
      <c r="Q63" s="5" t="s">
        <v>6</v>
      </c>
      <c r="R63" s="5" t="s">
        <v>6</v>
      </c>
      <c r="S63" s="18" t="s">
        <v>6</v>
      </c>
      <c r="T63" s="24" t="s">
        <v>6</v>
      </c>
    </row>
    <row r="64" spans="2:20" x14ac:dyDescent="0.3">
      <c r="B64" s="7" t="s">
        <v>160</v>
      </c>
      <c r="C64" s="1" t="s">
        <v>160</v>
      </c>
      <c r="D64" s="6" t="s">
        <v>160</v>
      </c>
      <c r="E64" s="1" t="s">
        <v>160</v>
      </c>
      <c r="F64" s="1" t="s">
        <v>160</v>
      </c>
      <c r="G64" s="1" t="s">
        <v>160</v>
      </c>
      <c r="H64" s="1" t="s">
        <v>160</v>
      </c>
      <c r="I64" s="1" t="s">
        <v>160</v>
      </c>
      <c r="J64" s="1" t="s">
        <v>160</v>
      </c>
      <c r="K64" s="1" t="s">
        <v>160</v>
      </c>
      <c r="L64" s="1" t="s">
        <v>160</v>
      </c>
      <c r="M64" s="1" t="s">
        <v>160</v>
      </c>
      <c r="N64" s="1" t="s">
        <v>160</v>
      </c>
      <c r="O64" s="1" t="s">
        <v>160</v>
      </c>
      <c r="P64" s="1" t="s">
        <v>160</v>
      </c>
      <c r="Q64" s="1" t="s">
        <v>160</v>
      </c>
      <c r="R64" s="1" t="s">
        <v>160</v>
      </c>
      <c r="S64" s="1" t="s">
        <v>160</v>
      </c>
      <c r="T64" s="1" t="s">
        <v>160</v>
      </c>
    </row>
    <row r="65" spans="2:20" ht="56" x14ac:dyDescent="0.3">
      <c r="B65" s="17" t="s">
        <v>255</v>
      </c>
      <c r="C65" s="12" t="s">
        <v>241</v>
      </c>
      <c r="D65" s="11"/>
      <c r="E65" s="2"/>
      <c r="F65" s="2"/>
      <c r="G65" s="2"/>
      <c r="H65" s="2"/>
      <c r="I65" s="3">
        <f>SUM('GMIC-NC_2022-Q3_SCDPT3'!SCDPT3_402BEGINNG_7:'GMIC-NC_2022-Q3_SCDPT3'!SCDPT3_402ENDINGG_7)</f>
        <v>0</v>
      </c>
      <c r="J65" s="2"/>
      <c r="K65" s="3">
        <f>SUM('GMIC-NC_2022-Q3_SCDPT3'!SCDPT3_402BEGINNG_9:'GMIC-NC_2022-Q3_SCDPT3'!SCDPT3_402ENDINGG_9)</f>
        <v>0</v>
      </c>
      <c r="L65" s="2"/>
      <c r="M65" s="2"/>
      <c r="N65" s="2"/>
      <c r="O65" s="2"/>
      <c r="P65" s="2"/>
      <c r="Q65" s="2"/>
      <c r="R65" s="2"/>
      <c r="S65" s="2"/>
      <c r="T65" s="2"/>
    </row>
    <row r="66" spans="2:20" x14ac:dyDescent="0.3">
      <c r="B66" s="7" t="s">
        <v>160</v>
      </c>
      <c r="C66" s="1" t="s">
        <v>160</v>
      </c>
      <c r="D66" s="6" t="s">
        <v>160</v>
      </c>
      <c r="E66" s="1" t="s">
        <v>160</v>
      </c>
      <c r="F66" s="1" t="s">
        <v>160</v>
      </c>
      <c r="G66" s="1" t="s">
        <v>160</v>
      </c>
      <c r="H66" s="1" t="s">
        <v>160</v>
      </c>
      <c r="I66" s="1" t="s">
        <v>160</v>
      </c>
      <c r="J66" s="1" t="s">
        <v>160</v>
      </c>
      <c r="K66" s="1" t="s">
        <v>160</v>
      </c>
      <c r="L66" s="1" t="s">
        <v>160</v>
      </c>
      <c r="M66" s="1" t="s">
        <v>160</v>
      </c>
      <c r="N66" s="1" t="s">
        <v>160</v>
      </c>
      <c r="O66" s="1" t="s">
        <v>160</v>
      </c>
      <c r="P66" s="1" t="s">
        <v>160</v>
      </c>
      <c r="Q66" s="1" t="s">
        <v>160</v>
      </c>
      <c r="R66" s="1" t="s">
        <v>160</v>
      </c>
      <c r="S66" s="1" t="s">
        <v>160</v>
      </c>
      <c r="T66" s="1" t="s">
        <v>160</v>
      </c>
    </row>
    <row r="67" spans="2:20" x14ac:dyDescent="0.3">
      <c r="B67" s="13" t="s">
        <v>25</v>
      </c>
      <c r="C67" s="20" t="s">
        <v>233</v>
      </c>
      <c r="D67" s="16" t="s">
        <v>6</v>
      </c>
      <c r="E67" s="14" t="s">
        <v>6</v>
      </c>
      <c r="F67" s="15"/>
      <c r="G67" s="5" t="s">
        <v>6</v>
      </c>
      <c r="H67" s="25"/>
      <c r="I67" s="4"/>
      <c r="J67" s="32"/>
      <c r="K67" s="4"/>
      <c r="L67" s="22" t="s">
        <v>6</v>
      </c>
      <c r="M67" s="23" t="s">
        <v>6</v>
      </c>
      <c r="N67" s="27" t="s">
        <v>6</v>
      </c>
      <c r="O67" s="2"/>
      <c r="P67" s="5" t="s">
        <v>6</v>
      </c>
      <c r="Q67" s="5" t="s">
        <v>6</v>
      </c>
      <c r="R67" s="5" t="s">
        <v>6</v>
      </c>
      <c r="S67" s="18" t="s">
        <v>6</v>
      </c>
      <c r="T67" s="24" t="s">
        <v>6</v>
      </c>
    </row>
    <row r="68" spans="2:20" x14ac:dyDescent="0.3">
      <c r="B68" s="7" t="s">
        <v>160</v>
      </c>
      <c r="C68" s="1" t="s">
        <v>160</v>
      </c>
      <c r="D68" s="6" t="s">
        <v>160</v>
      </c>
      <c r="E68" s="1" t="s">
        <v>160</v>
      </c>
      <c r="F68" s="1" t="s">
        <v>160</v>
      </c>
      <c r="G68" s="1" t="s">
        <v>160</v>
      </c>
      <c r="H68" s="1" t="s">
        <v>160</v>
      </c>
      <c r="I68" s="1" t="s">
        <v>160</v>
      </c>
      <c r="J68" s="1" t="s">
        <v>160</v>
      </c>
      <c r="K68" s="1" t="s">
        <v>160</v>
      </c>
      <c r="L68" s="1" t="s">
        <v>160</v>
      </c>
      <c r="M68" s="1" t="s">
        <v>160</v>
      </c>
      <c r="N68" s="1" t="s">
        <v>160</v>
      </c>
      <c r="O68" s="1" t="s">
        <v>160</v>
      </c>
      <c r="P68" s="1" t="s">
        <v>160</v>
      </c>
      <c r="Q68" s="1" t="s">
        <v>160</v>
      </c>
      <c r="R68" s="1" t="s">
        <v>160</v>
      </c>
      <c r="S68" s="1" t="s">
        <v>160</v>
      </c>
      <c r="T68" s="1" t="s">
        <v>160</v>
      </c>
    </row>
    <row r="69" spans="2:20" ht="42" x14ac:dyDescent="0.3">
      <c r="B69" s="17" t="s">
        <v>94</v>
      </c>
      <c r="C69" s="12" t="s">
        <v>169</v>
      </c>
      <c r="D69" s="11"/>
      <c r="E69" s="2"/>
      <c r="F69" s="2"/>
      <c r="G69" s="2"/>
      <c r="H69" s="2"/>
      <c r="I69" s="3">
        <f>SUM('GMIC-NC_2022-Q3_SCDPT3'!SCDPT3_431BEGINNG_7:'GMIC-NC_2022-Q3_SCDPT3'!SCDPT3_431ENDINGG_7)</f>
        <v>0</v>
      </c>
      <c r="J69" s="2"/>
      <c r="K69" s="3">
        <f>SUM('GMIC-NC_2022-Q3_SCDPT3'!SCDPT3_431BEGINNG_9:'GMIC-NC_2022-Q3_SCDPT3'!SCDPT3_431ENDINGG_9)</f>
        <v>0</v>
      </c>
      <c r="L69" s="2"/>
      <c r="M69" s="2"/>
      <c r="N69" s="2"/>
      <c r="O69" s="2"/>
      <c r="P69" s="2"/>
      <c r="Q69" s="2"/>
      <c r="R69" s="2"/>
      <c r="S69" s="2"/>
      <c r="T69" s="2"/>
    </row>
    <row r="70" spans="2:20" x14ac:dyDescent="0.3">
      <c r="B70" s="7" t="s">
        <v>160</v>
      </c>
      <c r="C70" s="1" t="s">
        <v>160</v>
      </c>
      <c r="D70" s="6" t="s">
        <v>160</v>
      </c>
      <c r="E70" s="1" t="s">
        <v>160</v>
      </c>
      <c r="F70" s="1" t="s">
        <v>160</v>
      </c>
      <c r="G70" s="1" t="s">
        <v>160</v>
      </c>
      <c r="H70" s="1" t="s">
        <v>160</v>
      </c>
      <c r="I70" s="1" t="s">
        <v>160</v>
      </c>
      <c r="J70" s="1" t="s">
        <v>160</v>
      </c>
      <c r="K70" s="1" t="s">
        <v>160</v>
      </c>
      <c r="L70" s="1" t="s">
        <v>160</v>
      </c>
      <c r="M70" s="1" t="s">
        <v>160</v>
      </c>
      <c r="N70" s="1" t="s">
        <v>160</v>
      </c>
      <c r="O70" s="1" t="s">
        <v>160</v>
      </c>
      <c r="P70" s="1" t="s">
        <v>160</v>
      </c>
      <c r="Q70" s="1" t="s">
        <v>160</v>
      </c>
      <c r="R70" s="1" t="s">
        <v>160</v>
      </c>
      <c r="S70" s="1" t="s">
        <v>160</v>
      </c>
      <c r="T70" s="1" t="s">
        <v>160</v>
      </c>
    </row>
    <row r="71" spans="2:20" x14ac:dyDescent="0.3">
      <c r="B71" s="13" t="s">
        <v>242</v>
      </c>
      <c r="C71" s="20" t="s">
        <v>233</v>
      </c>
      <c r="D71" s="16" t="s">
        <v>6</v>
      </c>
      <c r="E71" s="14" t="s">
        <v>6</v>
      </c>
      <c r="F71" s="15"/>
      <c r="G71" s="5" t="s">
        <v>6</v>
      </c>
      <c r="H71" s="25"/>
      <c r="I71" s="4"/>
      <c r="J71" s="32"/>
      <c r="K71" s="4"/>
      <c r="L71" s="22" t="s">
        <v>6</v>
      </c>
      <c r="M71" s="23" t="s">
        <v>6</v>
      </c>
      <c r="N71" s="27" t="s">
        <v>6</v>
      </c>
      <c r="O71" s="2"/>
      <c r="P71" s="5" t="s">
        <v>6</v>
      </c>
      <c r="Q71" s="5" t="s">
        <v>6</v>
      </c>
      <c r="R71" s="5" t="s">
        <v>6</v>
      </c>
      <c r="S71" s="18" t="s">
        <v>6</v>
      </c>
      <c r="T71" s="24" t="s">
        <v>6</v>
      </c>
    </row>
    <row r="72" spans="2:20" x14ac:dyDescent="0.3">
      <c r="B72" s="7" t="s">
        <v>160</v>
      </c>
      <c r="C72" s="1" t="s">
        <v>160</v>
      </c>
      <c r="D72" s="6" t="s">
        <v>160</v>
      </c>
      <c r="E72" s="1" t="s">
        <v>160</v>
      </c>
      <c r="F72" s="1" t="s">
        <v>160</v>
      </c>
      <c r="G72" s="1" t="s">
        <v>160</v>
      </c>
      <c r="H72" s="1" t="s">
        <v>160</v>
      </c>
      <c r="I72" s="1" t="s">
        <v>160</v>
      </c>
      <c r="J72" s="1" t="s">
        <v>160</v>
      </c>
      <c r="K72" s="1" t="s">
        <v>160</v>
      </c>
      <c r="L72" s="1" t="s">
        <v>160</v>
      </c>
      <c r="M72" s="1" t="s">
        <v>160</v>
      </c>
      <c r="N72" s="1" t="s">
        <v>160</v>
      </c>
      <c r="O72" s="1" t="s">
        <v>160</v>
      </c>
      <c r="P72" s="1" t="s">
        <v>160</v>
      </c>
      <c r="Q72" s="1" t="s">
        <v>160</v>
      </c>
      <c r="R72" s="1" t="s">
        <v>160</v>
      </c>
      <c r="S72" s="1" t="s">
        <v>160</v>
      </c>
      <c r="T72" s="1" t="s">
        <v>160</v>
      </c>
    </row>
    <row r="73" spans="2:20" ht="56" x14ac:dyDescent="0.3">
      <c r="B73" s="17" t="s">
        <v>45</v>
      </c>
      <c r="C73" s="12" t="s">
        <v>62</v>
      </c>
      <c r="D73" s="11"/>
      <c r="E73" s="2"/>
      <c r="F73" s="2"/>
      <c r="G73" s="2"/>
      <c r="H73" s="2"/>
      <c r="I73" s="3">
        <f>SUM('GMIC-NC_2022-Q3_SCDPT3'!SCDPT3_432BEGINNG_7:'GMIC-NC_2022-Q3_SCDPT3'!SCDPT3_432ENDINGG_7)</f>
        <v>0</v>
      </c>
      <c r="J73" s="2"/>
      <c r="K73" s="3">
        <f>SUM('GMIC-NC_2022-Q3_SCDPT3'!SCDPT3_432BEGINNG_9:'GMIC-NC_2022-Q3_SCDPT3'!SCDPT3_432ENDINGG_9)</f>
        <v>0</v>
      </c>
      <c r="L73" s="2"/>
      <c r="M73" s="2"/>
      <c r="N73" s="2"/>
      <c r="O73" s="2"/>
      <c r="P73" s="2"/>
      <c r="Q73" s="2"/>
      <c r="R73" s="2"/>
      <c r="S73" s="2"/>
      <c r="T73" s="2"/>
    </row>
    <row r="74" spans="2:20" ht="28" x14ac:dyDescent="0.3">
      <c r="B74" s="17" t="s">
        <v>46</v>
      </c>
      <c r="C74" s="12" t="s">
        <v>121</v>
      </c>
      <c r="D74" s="11"/>
      <c r="E74" s="2"/>
      <c r="F74" s="2"/>
      <c r="G74" s="2"/>
      <c r="H74" s="2"/>
      <c r="I74" s="3">
        <f>'GMIC-NC_2022-Q3_SCDPT3'!SCDPT3_4019999999_7+'GMIC-NC_2022-Q3_SCDPT3'!SCDPT3_4029999999_7+'GMIC-NC_2022-Q3_SCDPT3'!SCDPT3_4319999999_7+'GMIC-NC_2022-Q3_SCDPT3'!SCDPT3_4329999999_7</f>
        <v>0</v>
      </c>
      <c r="J74" s="2"/>
      <c r="K74" s="3">
        <f>'GMIC-NC_2022-Q3_SCDPT3'!SCDPT3_4019999999_9+'GMIC-NC_2022-Q3_SCDPT3'!SCDPT3_4029999999_9+'GMIC-NC_2022-Q3_SCDPT3'!SCDPT3_4319999999_9+'GMIC-NC_2022-Q3_SCDPT3'!SCDPT3_4329999999_9</f>
        <v>0</v>
      </c>
      <c r="L74" s="2"/>
      <c r="M74" s="2"/>
      <c r="N74" s="2"/>
      <c r="O74" s="2"/>
      <c r="P74" s="2"/>
      <c r="Q74" s="2"/>
      <c r="R74" s="2"/>
      <c r="S74" s="2"/>
      <c r="T74" s="2"/>
    </row>
    <row r="75" spans="2:20" ht="28" x14ac:dyDescent="0.3">
      <c r="B75" s="17" t="s">
        <v>110</v>
      </c>
      <c r="C75" s="12" t="s">
        <v>256</v>
      </c>
      <c r="D75" s="11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2:20" x14ac:dyDescent="0.3">
      <c r="B76" s="17" t="s">
        <v>170</v>
      </c>
      <c r="C76" s="12" t="s">
        <v>223</v>
      </c>
      <c r="D76" s="11"/>
      <c r="E76" s="2"/>
      <c r="F76" s="2"/>
      <c r="G76" s="2"/>
      <c r="H76" s="2"/>
      <c r="I76" s="21">
        <f>'GMIC-NC_2022-Q3_SCDPT3'!SCDPT3_4509999997_7</f>
        <v>0</v>
      </c>
      <c r="J76" s="2"/>
      <c r="K76" s="21">
        <f>'GMIC-NC_2022-Q3_SCDPT3'!SCDPT3_4509999997_9</f>
        <v>0</v>
      </c>
      <c r="L76" s="2"/>
      <c r="M76" s="2"/>
      <c r="N76" s="2"/>
      <c r="O76" s="2"/>
      <c r="P76" s="2"/>
      <c r="Q76" s="2"/>
      <c r="R76" s="2"/>
      <c r="S76" s="2"/>
      <c r="T76" s="2"/>
    </row>
    <row r="77" spans="2:20" x14ac:dyDescent="0.3">
      <c r="B77" s="7" t="s">
        <v>160</v>
      </c>
      <c r="C77" s="1" t="s">
        <v>160</v>
      </c>
      <c r="D77" s="6" t="s">
        <v>160</v>
      </c>
      <c r="E77" s="1" t="s">
        <v>160</v>
      </c>
      <c r="F77" s="1" t="s">
        <v>160</v>
      </c>
      <c r="G77" s="1" t="s">
        <v>160</v>
      </c>
      <c r="H77" s="1" t="s">
        <v>160</v>
      </c>
      <c r="I77" s="1" t="s">
        <v>160</v>
      </c>
      <c r="J77" s="1" t="s">
        <v>160</v>
      </c>
      <c r="K77" s="1" t="s">
        <v>160</v>
      </c>
      <c r="L77" s="1" t="s">
        <v>160</v>
      </c>
      <c r="M77" s="1" t="s">
        <v>160</v>
      </c>
      <c r="N77" s="1" t="s">
        <v>160</v>
      </c>
      <c r="O77" s="1" t="s">
        <v>160</v>
      </c>
      <c r="P77" s="1" t="s">
        <v>160</v>
      </c>
      <c r="Q77" s="1" t="s">
        <v>160</v>
      </c>
      <c r="R77" s="1" t="s">
        <v>160</v>
      </c>
      <c r="S77" s="1" t="s">
        <v>160</v>
      </c>
      <c r="T77" s="1" t="s">
        <v>160</v>
      </c>
    </row>
    <row r="78" spans="2:20" x14ac:dyDescent="0.3">
      <c r="B78" s="13" t="s">
        <v>224</v>
      </c>
      <c r="C78" s="20" t="s">
        <v>233</v>
      </c>
      <c r="D78" s="16" t="s">
        <v>6</v>
      </c>
      <c r="E78" s="14" t="s">
        <v>6</v>
      </c>
      <c r="F78" s="15"/>
      <c r="G78" s="5" t="s">
        <v>6</v>
      </c>
      <c r="H78" s="25"/>
      <c r="I78" s="4"/>
      <c r="J78" s="2"/>
      <c r="K78" s="4"/>
      <c r="L78" s="2"/>
      <c r="M78" s="2"/>
      <c r="N78" s="2"/>
      <c r="O78" s="2"/>
      <c r="P78" s="5" t="s">
        <v>6</v>
      </c>
      <c r="Q78" s="5" t="s">
        <v>6</v>
      </c>
      <c r="R78" s="5" t="s">
        <v>6</v>
      </c>
      <c r="S78" s="18" t="s">
        <v>6</v>
      </c>
      <c r="T78" s="2"/>
    </row>
    <row r="79" spans="2:20" x14ac:dyDescent="0.3">
      <c r="B79" s="7" t="s">
        <v>160</v>
      </c>
      <c r="C79" s="1" t="s">
        <v>160</v>
      </c>
      <c r="D79" s="6" t="s">
        <v>160</v>
      </c>
      <c r="E79" s="1" t="s">
        <v>160</v>
      </c>
      <c r="F79" s="1" t="s">
        <v>160</v>
      </c>
      <c r="G79" s="1" t="s">
        <v>160</v>
      </c>
      <c r="H79" s="1" t="s">
        <v>160</v>
      </c>
      <c r="I79" s="1" t="s">
        <v>160</v>
      </c>
      <c r="J79" s="1" t="s">
        <v>160</v>
      </c>
      <c r="K79" s="1" t="s">
        <v>160</v>
      </c>
      <c r="L79" s="1" t="s">
        <v>160</v>
      </c>
      <c r="M79" s="1" t="s">
        <v>160</v>
      </c>
      <c r="N79" s="1" t="s">
        <v>160</v>
      </c>
      <c r="O79" s="1" t="s">
        <v>160</v>
      </c>
      <c r="P79" s="1" t="s">
        <v>160</v>
      </c>
      <c r="Q79" s="1" t="s">
        <v>160</v>
      </c>
      <c r="R79" s="1" t="s">
        <v>160</v>
      </c>
      <c r="S79" s="1" t="s">
        <v>160</v>
      </c>
      <c r="T79" s="1" t="s">
        <v>160</v>
      </c>
    </row>
    <row r="80" spans="2:20" ht="42" x14ac:dyDescent="0.3">
      <c r="B80" s="17" t="s">
        <v>26</v>
      </c>
      <c r="C80" s="12" t="s">
        <v>27</v>
      </c>
      <c r="D80" s="11"/>
      <c r="E80" s="2"/>
      <c r="F80" s="2"/>
      <c r="G80" s="2"/>
      <c r="H80" s="2"/>
      <c r="I80" s="3">
        <f>SUM('GMIC-NC_2022-Q3_SCDPT3'!SCDPT3_501BEGINNG_7:'GMIC-NC_2022-Q3_SCDPT3'!SCDPT3_501ENDINGG_7)</f>
        <v>0</v>
      </c>
      <c r="J80" s="2"/>
      <c r="K80" s="3">
        <f>SUM('GMIC-NC_2022-Q3_SCDPT3'!SCDPT3_501BEGINNG_9:'GMIC-NC_2022-Q3_SCDPT3'!SCDPT3_501ENDINGG_9)</f>
        <v>0</v>
      </c>
      <c r="L80" s="2"/>
      <c r="M80" s="2"/>
      <c r="N80" s="2"/>
      <c r="O80" s="2"/>
      <c r="P80" s="2"/>
      <c r="Q80" s="2"/>
      <c r="R80" s="2"/>
      <c r="S80" s="2"/>
      <c r="T80" s="2"/>
    </row>
    <row r="81" spans="2:20" x14ac:dyDescent="0.3">
      <c r="B81" s="7" t="s">
        <v>160</v>
      </c>
      <c r="C81" s="1" t="s">
        <v>160</v>
      </c>
      <c r="D81" s="6" t="s">
        <v>160</v>
      </c>
      <c r="E81" s="1" t="s">
        <v>160</v>
      </c>
      <c r="F81" s="1" t="s">
        <v>160</v>
      </c>
      <c r="G81" s="1" t="s">
        <v>160</v>
      </c>
      <c r="H81" s="1" t="s">
        <v>160</v>
      </c>
      <c r="I81" s="1" t="s">
        <v>160</v>
      </c>
      <c r="J81" s="1" t="s">
        <v>160</v>
      </c>
      <c r="K81" s="1" t="s">
        <v>160</v>
      </c>
      <c r="L81" s="1" t="s">
        <v>160</v>
      </c>
      <c r="M81" s="1" t="s">
        <v>160</v>
      </c>
      <c r="N81" s="1" t="s">
        <v>160</v>
      </c>
      <c r="O81" s="1" t="s">
        <v>160</v>
      </c>
      <c r="P81" s="1" t="s">
        <v>160</v>
      </c>
      <c r="Q81" s="1" t="s">
        <v>160</v>
      </c>
      <c r="R81" s="1" t="s">
        <v>160</v>
      </c>
      <c r="S81" s="1" t="s">
        <v>160</v>
      </c>
      <c r="T81" s="1" t="s">
        <v>160</v>
      </c>
    </row>
    <row r="82" spans="2:20" x14ac:dyDescent="0.3">
      <c r="B82" s="13" t="s">
        <v>171</v>
      </c>
      <c r="C82" s="20" t="s">
        <v>233</v>
      </c>
      <c r="D82" s="16" t="s">
        <v>6</v>
      </c>
      <c r="E82" s="14" t="s">
        <v>6</v>
      </c>
      <c r="F82" s="15"/>
      <c r="G82" s="5" t="s">
        <v>6</v>
      </c>
      <c r="H82" s="25"/>
      <c r="I82" s="4"/>
      <c r="J82" s="2"/>
      <c r="K82" s="4"/>
      <c r="L82" s="2"/>
      <c r="M82" s="2"/>
      <c r="N82" s="2"/>
      <c r="O82" s="2"/>
      <c r="P82" s="5" t="s">
        <v>6</v>
      </c>
      <c r="Q82" s="5" t="s">
        <v>6</v>
      </c>
      <c r="R82" s="5" t="s">
        <v>6</v>
      </c>
      <c r="S82" s="18" t="s">
        <v>6</v>
      </c>
      <c r="T82" s="2"/>
    </row>
    <row r="83" spans="2:20" x14ac:dyDescent="0.3">
      <c r="B83" s="7" t="s">
        <v>160</v>
      </c>
      <c r="C83" s="1" t="s">
        <v>160</v>
      </c>
      <c r="D83" s="6" t="s">
        <v>160</v>
      </c>
      <c r="E83" s="1" t="s">
        <v>160</v>
      </c>
      <c r="F83" s="1" t="s">
        <v>160</v>
      </c>
      <c r="G83" s="1" t="s">
        <v>160</v>
      </c>
      <c r="H83" s="1" t="s">
        <v>160</v>
      </c>
      <c r="I83" s="1" t="s">
        <v>160</v>
      </c>
      <c r="J83" s="1" t="s">
        <v>160</v>
      </c>
      <c r="K83" s="1" t="s">
        <v>160</v>
      </c>
      <c r="L83" s="1" t="s">
        <v>160</v>
      </c>
      <c r="M83" s="1" t="s">
        <v>160</v>
      </c>
      <c r="N83" s="1" t="s">
        <v>160</v>
      </c>
      <c r="O83" s="1" t="s">
        <v>160</v>
      </c>
      <c r="P83" s="1" t="s">
        <v>160</v>
      </c>
      <c r="Q83" s="1" t="s">
        <v>160</v>
      </c>
      <c r="R83" s="1" t="s">
        <v>160</v>
      </c>
      <c r="S83" s="1" t="s">
        <v>160</v>
      </c>
      <c r="T83" s="1" t="s">
        <v>160</v>
      </c>
    </row>
    <row r="84" spans="2:20" ht="42" x14ac:dyDescent="0.3">
      <c r="B84" s="17" t="s">
        <v>243</v>
      </c>
      <c r="C84" s="12" t="s">
        <v>172</v>
      </c>
      <c r="D84" s="11"/>
      <c r="E84" s="2"/>
      <c r="F84" s="2"/>
      <c r="G84" s="2"/>
      <c r="H84" s="2"/>
      <c r="I84" s="3">
        <f>SUM('GMIC-NC_2022-Q3_SCDPT3'!SCDPT3_502BEGINNG_7:'GMIC-NC_2022-Q3_SCDPT3'!SCDPT3_502ENDINGG_7)</f>
        <v>0</v>
      </c>
      <c r="J84" s="2"/>
      <c r="K84" s="3">
        <f>SUM('GMIC-NC_2022-Q3_SCDPT3'!SCDPT3_502BEGINNG_9:'GMIC-NC_2022-Q3_SCDPT3'!SCDPT3_502ENDINGG_9)</f>
        <v>0</v>
      </c>
      <c r="L84" s="2"/>
      <c r="M84" s="2"/>
      <c r="N84" s="2"/>
      <c r="O84" s="2"/>
      <c r="P84" s="2"/>
      <c r="Q84" s="2"/>
      <c r="R84" s="2"/>
      <c r="S84" s="2"/>
      <c r="T84" s="2"/>
    </row>
    <row r="85" spans="2:20" x14ac:dyDescent="0.3">
      <c r="B85" s="7" t="s">
        <v>160</v>
      </c>
      <c r="C85" s="1" t="s">
        <v>160</v>
      </c>
      <c r="D85" s="6" t="s">
        <v>160</v>
      </c>
      <c r="E85" s="1" t="s">
        <v>160</v>
      </c>
      <c r="F85" s="1" t="s">
        <v>160</v>
      </c>
      <c r="G85" s="1" t="s">
        <v>160</v>
      </c>
      <c r="H85" s="1" t="s">
        <v>160</v>
      </c>
      <c r="I85" s="1" t="s">
        <v>160</v>
      </c>
      <c r="J85" s="1" t="s">
        <v>160</v>
      </c>
      <c r="K85" s="1" t="s">
        <v>160</v>
      </c>
      <c r="L85" s="1" t="s">
        <v>160</v>
      </c>
      <c r="M85" s="1" t="s">
        <v>160</v>
      </c>
      <c r="N85" s="1" t="s">
        <v>160</v>
      </c>
      <c r="O85" s="1" t="s">
        <v>160</v>
      </c>
      <c r="P85" s="1" t="s">
        <v>160</v>
      </c>
      <c r="Q85" s="1" t="s">
        <v>160</v>
      </c>
      <c r="R85" s="1" t="s">
        <v>160</v>
      </c>
      <c r="S85" s="1" t="s">
        <v>160</v>
      </c>
      <c r="T85" s="1" t="s">
        <v>160</v>
      </c>
    </row>
    <row r="86" spans="2:20" x14ac:dyDescent="0.3">
      <c r="B86" s="13" t="s">
        <v>13</v>
      </c>
      <c r="C86" s="20" t="s">
        <v>233</v>
      </c>
      <c r="D86" s="16" t="s">
        <v>6</v>
      </c>
      <c r="E86" s="14" t="s">
        <v>6</v>
      </c>
      <c r="F86" s="15"/>
      <c r="G86" s="5" t="s">
        <v>6</v>
      </c>
      <c r="H86" s="25"/>
      <c r="I86" s="4"/>
      <c r="J86" s="2"/>
      <c r="K86" s="4"/>
      <c r="L86" s="22" t="s">
        <v>6</v>
      </c>
      <c r="M86" s="23" t="s">
        <v>6</v>
      </c>
      <c r="N86" s="30" t="s">
        <v>6</v>
      </c>
      <c r="O86" s="2"/>
      <c r="P86" s="5" t="s">
        <v>6</v>
      </c>
      <c r="Q86" s="5" t="s">
        <v>6</v>
      </c>
      <c r="R86" s="5" t="s">
        <v>6</v>
      </c>
      <c r="S86" s="18" t="s">
        <v>6</v>
      </c>
      <c r="T86" s="24" t="s">
        <v>6</v>
      </c>
    </row>
    <row r="87" spans="2:20" x14ac:dyDescent="0.3">
      <c r="B87" s="7" t="s">
        <v>160</v>
      </c>
      <c r="C87" s="1" t="s">
        <v>160</v>
      </c>
      <c r="D87" s="6" t="s">
        <v>160</v>
      </c>
      <c r="E87" s="1" t="s">
        <v>160</v>
      </c>
      <c r="F87" s="1" t="s">
        <v>160</v>
      </c>
      <c r="G87" s="1" t="s">
        <v>160</v>
      </c>
      <c r="H87" s="1" t="s">
        <v>160</v>
      </c>
      <c r="I87" s="1" t="s">
        <v>160</v>
      </c>
      <c r="J87" s="1" t="s">
        <v>160</v>
      </c>
      <c r="K87" s="1" t="s">
        <v>160</v>
      </c>
      <c r="L87" s="1" t="s">
        <v>160</v>
      </c>
      <c r="M87" s="1" t="s">
        <v>160</v>
      </c>
      <c r="N87" s="1" t="s">
        <v>160</v>
      </c>
      <c r="O87" s="1" t="s">
        <v>160</v>
      </c>
      <c r="P87" s="1" t="s">
        <v>160</v>
      </c>
      <c r="Q87" s="1" t="s">
        <v>160</v>
      </c>
      <c r="R87" s="1" t="s">
        <v>160</v>
      </c>
      <c r="S87" s="1" t="s">
        <v>160</v>
      </c>
      <c r="T87" s="1" t="s">
        <v>160</v>
      </c>
    </row>
    <row r="88" spans="2:20" ht="42" x14ac:dyDescent="0.3">
      <c r="B88" s="17" t="s">
        <v>87</v>
      </c>
      <c r="C88" s="12" t="s">
        <v>47</v>
      </c>
      <c r="D88" s="11"/>
      <c r="E88" s="2"/>
      <c r="F88" s="2"/>
      <c r="G88" s="2"/>
      <c r="H88" s="2"/>
      <c r="I88" s="3">
        <f>SUM('GMIC-NC_2022-Q3_SCDPT3'!SCDPT3_531BEGINNG_7:'GMIC-NC_2022-Q3_SCDPT3'!SCDPT3_531ENDINGG_7)</f>
        <v>0</v>
      </c>
      <c r="J88" s="2"/>
      <c r="K88" s="3">
        <f>SUM('GMIC-NC_2022-Q3_SCDPT3'!SCDPT3_531BEGINNG_9:'GMIC-NC_2022-Q3_SCDPT3'!SCDPT3_531ENDINGG_9)</f>
        <v>0</v>
      </c>
      <c r="L88" s="2"/>
      <c r="M88" s="2"/>
      <c r="N88" s="2"/>
      <c r="O88" s="2"/>
      <c r="P88" s="2"/>
      <c r="Q88" s="2"/>
      <c r="R88" s="2"/>
      <c r="S88" s="2"/>
      <c r="T88" s="2"/>
    </row>
    <row r="89" spans="2:20" x14ac:dyDescent="0.3">
      <c r="B89" s="7" t="s">
        <v>160</v>
      </c>
      <c r="C89" s="1" t="s">
        <v>160</v>
      </c>
      <c r="D89" s="6" t="s">
        <v>160</v>
      </c>
      <c r="E89" s="1" t="s">
        <v>160</v>
      </c>
      <c r="F89" s="1" t="s">
        <v>160</v>
      </c>
      <c r="G89" s="1" t="s">
        <v>160</v>
      </c>
      <c r="H89" s="1" t="s">
        <v>160</v>
      </c>
      <c r="I89" s="1" t="s">
        <v>160</v>
      </c>
      <c r="J89" s="1" t="s">
        <v>160</v>
      </c>
      <c r="K89" s="1" t="s">
        <v>160</v>
      </c>
      <c r="L89" s="1" t="s">
        <v>160</v>
      </c>
      <c r="M89" s="1" t="s">
        <v>160</v>
      </c>
      <c r="N89" s="1" t="s">
        <v>160</v>
      </c>
      <c r="O89" s="1" t="s">
        <v>160</v>
      </c>
      <c r="P89" s="1" t="s">
        <v>160</v>
      </c>
      <c r="Q89" s="1" t="s">
        <v>160</v>
      </c>
      <c r="R89" s="1" t="s">
        <v>160</v>
      </c>
      <c r="S89" s="1" t="s">
        <v>160</v>
      </c>
      <c r="T89" s="1" t="s">
        <v>160</v>
      </c>
    </row>
    <row r="90" spans="2:20" x14ac:dyDescent="0.3">
      <c r="B90" s="13" t="s">
        <v>225</v>
      </c>
      <c r="C90" s="20" t="s">
        <v>233</v>
      </c>
      <c r="D90" s="16" t="s">
        <v>6</v>
      </c>
      <c r="E90" s="14" t="s">
        <v>6</v>
      </c>
      <c r="F90" s="15"/>
      <c r="G90" s="5" t="s">
        <v>6</v>
      </c>
      <c r="H90" s="25"/>
      <c r="I90" s="4"/>
      <c r="J90" s="2"/>
      <c r="K90" s="4"/>
      <c r="L90" s="22" t="s">
        <v>6</v>
      </c>
      <c r="M90" s="23" t="s">
        <v>6</v>
      </c>
      <c r="N90" s="30" t="s">
        <v>6</v>
      </c>
      <c r="O90" s="2"/>
      <c r="P90" s="5" t="s">
        <v>6</v>
      </c>
      <c r="Q90" s="5" t="s">
        <v>6</v>
      </c>
      <c r="R90" s="5" t="s">
        <v>6</v>
      </c>
      <c r="S90" s="18" t="s">
        <v>6</v>
      </c>
      <c r="T90" s="24" t="s">
        <v>6</v>
      </c>
    </row>
    <row r="91" spans="2:20" x14ac:dyDescent="0.3">
      <c r="B91" s="7" t="s">
        <v>160</v>
      </c>
      <c r="C91" s="1" t="s">
        <v>160</v>
      </c>
      <c r="D91" s="6" t="s">
        <v>160</v>
      </c>
      <c r="E91" s="1" t="s">
        <v>160</v>
      </c>
      <c r="F91" s="1" t="s">
        <v>160</v>
      </c>
      <c r="G91" s="1" t="s">
        <v>160</v>
      </c>
      <c r="H91" s="1" t="s">
        <v>160</v>
      </c>
      <c r="I91" s="1" t="s">
        <v>160</v>
      </c>
      <c r="J91" s="1" t="s">
        <v>160</v>
      </c>
      <c r="K91" s="1" t="s">
        <v>160</v>
      </c>
      <c r="L91" s="1" t="s">
        <v>160</v>
      </c>
      <c r="M91" s="1" t="s">
        <v>160</v>
      </c>
      <c r="N91" s="1" t="s">
        <v>160</v>
      </c>
      <c r="O91" s="1" t="s">
        <v>160</v>
      </c>
      <c r="P91" s="1" t="s">
        <v>160</v>
      </c>
      <c r="Q91" s="1" t="s">
        <v>160</v>
      </c>
      <c r="R91" s="1" t="s">
        <v>160</v>
      </c>
      <c r="S91" s="1" t="s">
        <v>160</v>
      </c>
      <c r="T91" s="1" t="s">
        <v>160</v>
      </c>
    </row>
    <row r="92" spans="2:20" ht="42" x14ac:dyDescent="0.3">
      <c r="B92" s="17" t="s">
        <v>28</v>
      </c>
      <c r="C92" s="12" t="s">
        <v>226</v>
      </c>
      <c r="D92" s="11"/>
      <c r="E92" s="2"/>
      <c r="F92" s="2"/>
      <c r="G92" s="2"/>
      <c r="H92" s="2"/>
      <c r="I92" s="3">
        <f>SUM('GMIC-NC_2022-Q3_SCDPT3'!SCDPT3_532BEGINNG_7:'GMIC-NC_2022-Q3_SCDPT3'!SCDPT3_532ENDINGG_7)</f>
        <v>0</v>
      </c>
      <c r="J92" s="2"/>
      <c r="K92" s="3">
        <f>SUM('GMIC-NC_2022-Q3_SCDPT3'!SCDPT3_532BEGINNG_9:'GMIC-NC_2022-Q3_SCDPT3'!SCDPT3_532ENDINGG_9)</f>
        <v>0</v>
      </c>
      <c r="L92" s="2"/>
      <c r="M92" s="2"/>
      <c r="N92" s="2"/>
      <c r="O92" s="2"/>
      <c r="P92" s="2"/>
      <c r="Q92" s="2"/>
      <c r="R92" s="2"/>
      <c r="S92" s="2"/>
      <c r="T92" s="2"/>
    </row>
    <row r="93" spans="2:20" x14ac:dyDescent="0.3">
      <c r="B93" s="7" t="s">
        <v>160</v>
      </c>
      <c r="C93" s="1" t="s">
        <v>160</v>
      </c>
      <c r="D93" s="6" t="s">
        <v>160</v>
      </c>
      <c r="E93" s="1" t="s">
        <v>160</v>
      </c>
      <c r="F93" s="1" t="s">
        <v>160</v>
      </c>
      <c r="G93" s="1" t="s">
        <v>160</v>
      </c>
      <c r="H93" s="1" t="s">
        <v>160</v>
      </c>
      <c r="I93" s="1" t="s">
        <v>160</v>
      </c>
      <c r="J93" s="1" t="s">
        <v>160</v>
      </c>
      <c r="K93" s="1" t="s">
        <v>160</v>
      </c>
      <c r="L93" s="1" t="s">
        <v>160</v>
      </c>
      <c r="M93" s="1" t="s">
        <v>160</v>
      </c>
      <c r="N93" s="1" t="s">
        <v>160</v>
      </c>
      <c r="O93" s="1" t="s">
        <v>160</v>
      </c>
      <c r="P93" s="1" t="s">
        <v>160</v>
      </c>
      <c r="Q93" s="1" t="s">
        <v>160</v>
      </c>
      <c r="R93" s="1" t="s">
        <v>160</v>
      </c>
      <c r="S93" s="1" t="s">
        <v>160</v>
      </c>
      <c r="T93" s="1" t="s">
        <v>160</v>
      </c>
    </row>
    <row r="94" spans="2:20" x14ac:dyDescent="0.3">
      <c r="B94" s="13" t="s">
        <v>48</v>
      </c>
      <c r="C94" s="20" t="s">
        <v>233</v>
      </c>
      <c r="D94" s="16" t="s">
        <v>6</v>
      </c>
      <c r="E94" s="14" t="s">
        <v>6</v>
      </c>
      <c r="F94" s="15"/>
      <c r="G94" s="5" t="s">
        <v>6</v>
      </c>
      <c r="H94" s="25"/>
      <c r="I94" s="4"/>
      <c r="J94" s="2"/>
      <c r="K94" s="4"/>
      <c r="L94" s="22" t="s">
        <v>6</v>
      </c>
      <c r="M94" s="23" t="s">
        <v>6</v>
      </c>
      <c r="N94" s="30" t="s">
        <v>6</v>
      </c>
      <c r="O94" s="2"/>
      <c r="P94" s="5" t="s">
        <v>6</v>
      </c>
      <c r="Q94" s="5" t="s">
        <v>6</v>
      </c>
      <c r="R94" s="5" t="s">
        <v>6</v>
      </c>
      <c r="S94" s="18" t="s">
        <v>6</v>
      </c>
      <c r="T94" s="24" t="s">
        <v>6</v>
      </c>
    </row>
    <row r="95" spans="2:20" x14ac:dyDescent="0.3">
      <c r="B95" s="7" t="s">
        <v>160</v>
      </c>
      <c r="C95" s="1" t="s">
        <v>160</v>
      </c>
      <c r="D95" s="6" t="s">
        <v>160</v>
      </c>
      <c r="E95" s="1" t="s">
        <v>160</v>
      </c>
      <c r="F95" s="1" t="s">
        <v>160</v>
      </c>
      <c r="G95" s="1" t="s">
        <v>160</v>
      </c>
      <c r="H95" s="1" t="s">
        <v>160</v>
      </c>
      <c r="I95" s="1" t="s">
        <v>160</v>
      </c>
      <c r="J95" s="1" t="s">
        <v>160</v>
      </c>
      <c r="K95" s="1" t="s">
        <v>160</v>
      </c>
      <c r="L95" s="1" t="s">
        <v>160</v>
      </c>
      <c r="M95" s="1" t="s">
        <v>160</v>
      </c>
      <c r="N95" s="1" t="s">
        <v>160</v>
      </c>
      <c r="O95" s="1" t="s">
        <v>160</v>
      </c>
      <c r="P95" s="1" t="s">
        <v>160</v>
      </c>
      <c r="Q95" s="1" t="s">
        <v>160</v>
      </c>
      <c r="R95" s="1" t="s">
        <v>160</v>
      </c>
      <c r="S95" s="1" t="s">
        <v>160</v>
      </c>
      <c r="T95" s="1" t="s">
        <v>160</v>
      </c>
    </row>
    <row r="96" spans="2:20" ht="56" x14ac:dyDescent="0.3">
      <c r="B96" s="17" t="s">
        <v>111</v>
      </c>
      <c r="C96" s="12" t="s">
        <v>49</v>
      </c>
      <c r="D96" s="11"/>
      <c r="E96" s="2"/>
      <c r="F96" s="2"/>
      <c r="G96" s="2"/>
      <c r="H96" s="2"/>
      <c r="I96" s="3">
        <f>SUM('GMIC-NC_2022-Q3_SCDPT3'!SCDPT3_551BEGINNG_7:'GMIC-NC_2022-Q3_SCDPT3'!SCDPT3_551ENDINGG_7)</f>
        <v>0</v>
      </c>
      <c r="J96" s="2"/>
      <c r="K96" s="3">
        <f>SUM('GMIC-NC_2022-Q3_SCDPT3'!SCDPT3_551BEGINNG_9:'GMIC-NC_2022-Q3_SCDPT3'!SCDPT3_551ENDINGG_9)</f>
        <v>0</v>
      </c>
      <c r="L96" s="2"/>
      <c r="M96" s="2"/>
      <c r="N96" s="2"/>
      <c r="O96" s="2"/>
      <c r="P96" s="2"/>
      <c r="Q96" s="2"/>
      <c r="R96" s="2"/>
      <c r="S96" s="2"/>
      <c r="T96" s="2"/>
    </row>
    <row r="97" spans="2:20" x14ac:dyDescent="0.3">
      <c r="B97" s="7" t="s">
        <v>160</v>
      </c>
      <c r="C97" s="1" t="s">
        <v>160</v>
      </c>
      <c r="D97" s="6" t="s">
        <v>160</v>
      </c>
      <c r="E97" s="1" t="s">
        <v>160</v>
      </c>
      <c r="F97" s="1" t="s">
        <v>160</v>
      </c>
      <c r="G97" s="1" t="s">
        <v>160</v>
      </c>
      <c r="H97" s="1" t="s">
        <v>160</v>
      </c>
      <c r="I97" s="1" t="s">
        <v>160</v>
      </c>
      <c r="J97" s="1" t="s">
        <v>160</v>
      </c>
      <c r="K97" s="1" t="s">
        <v>160</v>
      </c>
      <c r="L97" s="1" t="s">
        <v>160</v>
      </c>
      <c r="M97" s="1" t="s">
        <v>160</v>
      </c>
      <c r="N97" s="1" t="s">
        <v>160</v>
      </c>
      <c r="O97" s="1" t="s">
        <v>160</v>
      </c>
      <c r="P97" s="1" t="s">
        <v>160</v>
      </c>
      <c r="Q97" s="1" t="s">
        <v>160</v>
      </c>
      <c r="R97" s="1" t="s">
        <v>160</v>
      </c>
      <c r="S97" s="1" t="s">
        <v>160</v>
      </c>
      <c r="T97" s="1" t="s">
        <v>160</v>
      </c>
    </row>
    <row r="98" spans="2:20" x14ac:dyDescent="0.3">
      <c r="B98" s="13" t="s">
        <v>257</v>
      </c>
      <c r="C98" s="20" t="s">
        <v>233</v>
      </c>
      <c r="D98" s="16" t="s">
        <v>6</v>
      </c>
      <c r="E98" s="14" t="s">
        <v>6</v>
      </c>
      <c r="F98" s="15"/>
      <c r="G98" s="5" t="s">
        <v>6</v>
      </c>
      <c r="H98" s="25"/>
      <c r="I98" s="4"/>
      <c r="J98" s="2"/>
      <c r="K98" s="4"/>
      <c r="L98" s="22" t="s">
        <v>6</v>
      </c>
      <c r="M98" s="23" t="s">
        <v>6</v>
      </c>
      <c r="N98" s="30" t="s">
        <v>6</v>
      </c>
      <c r="O98" s="2"/>
      <c r="P98" s="5" t="s">
        <v>6</v>
      </c>
      <c r="Q98" s="5" t="s">
        <v>6</v>
      </c>
      <c r="R98" s="5" t="s">
        <v>6</v>
      </c>
      <c r="S98" s="18" t="s">
        <v>6</v>
      </c>
      <c r="T98" s="24" t="s">
        <v>6</v>
      </c>
    </row>
    <row r="99" spans="2:20" x14ac:dyDescent="0.3">
      <c r="B99" s="7" t="s">
        <v>160</v>
      </c>
      <c r="C99" s="1" t="s">
        <v>160</v>
      </c>
      <c r="D99" s="6" t="s">
        <v>160</v>
      </c>
      <c r="E99" s="1" t="s">
        <v>160</v>
      </c>
      <c r="F99" s="1" t="s">
        <v>160</v>
      </c>
      <c r="G99" s="1" t="s">
        <v>160</v>
      </c>
      <c r="H99" s="1" t="s">
        <v>160</v>
      </c>
      <c r="I99" s="1" t="s">
        <v>160</v>
      </c>
      <c r="J99" s="1" t="s">
        <v>160</v>
      </c>
      <c r="K99" s="1" t="s">
        <v>160</v>
      </c>
      <c r="L99" s="1" t="s">
        <v>160</v>
      </c>
      <c r="M99" s="1" t="s">
        <v>160</v>
      </c>
      <c r="N99" s="1" t="s">
        <v>160</v>
      </c>
      <c r="O99" s="1" t="s">
        <v>160</v>
      </c>
      <c r="P99" s="1" t="s">
        <v>160</v>
      </c>
      <c r="Q99" s="1" t="s">
        <v>160</v>
      </c>
      <c r="R99" s="1" t="s">
        <v>160</v>
      </c>
      <c r="S99" s="1" t="s">
        <v>160</v>
      </c>
      <c r="T99" s="1" t="s">
        <v>160</v>
      </c>
    </row>
    <row r="100" spans="2:20" ht="56" x14ac:dyDescent="0.3">
      <c r="B100" s="17" t="s">
        <v>63</v>
      </c>
      <c r="C100" s="12" t="s">
        <v>64</v>
      </c>
      <c r="D100" s="11"/>
      <c r="E100" s="2"/>
      <c r="F100" s="2"/>
      <c r="G100" s="2"/>
      <c r="H100" s="2"/>
      <c r="I100" s="3">
        <f>SUM('GMIC-NC_2022-Q3_SCDPT3'!SCDPT3_552BEGINNG_7:'GMIC-NC_2022-Q3_SCDPT3'!SCDPT3_552ENDINGG_7)</f>
        <v>0</v>
      </c>
      <c r="J100" s="2"/>
      <c r="K100" s="3">
        <f>SUM('GMIC-NC_2022-Q3_SCDPT3'!SCDPT3_552BEGINNG_9:'GMIC-NC_2022-Q3_SCDPT3'!SCDPT3_552ENDINGG_9)</f>
        <v>0</v>
      </c>
      <c r="L100" s="2"/>
      <c r="M100" s="2"/>
      <c r="N100" s="2"/>
      <c r="O100" s="2"/>
      <c r="P100" s="2"/>
      <c r="Q100" s="2"/>
      <c r="R100" s="2"/>
      <c r="S100" s="2"/>
      <c r="T100" s="2"/>
    </row>
    <row r="101" spans="2:20" x14ac:dyDescent="0.3">
      <c r="B101" s="7" t="s">
        <v>160</v>
      </c>
      <c r="C101" s="1" t="s">
        <v>160</v>
      </c>
      <c r="D101" s="6" t="s">
        <v>160</v>
      </c>
      <c r="E101" s="1" t="s">
        <v>160</v>
      </c>
      <c r="F101" s="1" t="s">
        <v>160</v>
      </c>
      <c r="G101" s="1" t="s">
        <v>160</v>
      </c>
      <c r="H101" s="1" t="s">
        <v>160</v>
      </c>
      <c r="I101" s="1" t="s">
        <v>160</v>
      </c>
      <c r="J101" s="1" t="s">
        <v>160</v>
      </c>
      <c r="K101" s="1" t="s">
        <v>160</v>
      </c>
      <c r="L101" s="1" t="s">
        <v>160</v>
      </c>
      <c r="M101" s="1" t="s">
        <v>160</v>
      </c>
      <c r="N101" s="1" t="s">
        <v>160</v>
      </c>
      <c r="O101" s="1" t="s">
        <v>160</v>
      </c>
      <c r="P101" s="1" t="s">
        <v>160</v>
      </c>
      <c r="Q101" s="1" t="s">
        <v>160</v>
      </c>
      <c r="R101" s="1" t="s">
        <v>160</v>
      </c>
      <c r="S101" s="1" t="s">
        <v>160</v>
      </c>
      <c r="T101" s="1" t="s">
        <v>160</v>
      </c>
    </row>
    <row r="102" spans="2:20" x14ac:dyDescent="0.3">
      <c r="B102" s="13" t="s">
        <v>88</v>
      </c>
      <c r="C102" s="20" t="s">
        <v>233</v>
      </c>
      <c r="D102" s="16" t="s">
        <v>6</v>
      </c>
      <c r="E102" s="14" t="s">
        <v>6</v>
      </c>
      <c r="F102" s="15"/>
      <c r="G102" s="5" t="s">
        <v>6</v>
      </c>
      <c r="H102" s="25"/>
      <c r="I102" s="4"/>
      <c r="J102" s="2"/>
      <c r="K102" s="4"/>
      <c r="L102" s="22" t="s">
        <v>6</v>
      </c>
      <c r="M102" s="23" t="s">
        <v>6</v>
      </c>
      <c r="N102" s="30" t="s">
        <v>6</v>
      </c>
      <c r="O102" s="2"/>
      <c r="P102" s="5" t="s">
        <v>6</v>
      </c>
      <c r="Q102" s="5" t="s">
        <v>6</v>
      </c>
      <c r="R102" s="5" t="s">
        <v>6</v>
      </c>
      <c r="S102" s="18" t="s">
        <v>6</v>
      </c>
      <c r="T102" s="24" t="s">
        <v>6</v>
      </c>
    </row>
    <row r="103" spans="2:20" x14ac:dyDescent="0.3">
      <c r="B103" s="7" t="s">
        <v>160</v>
      </c>
      <c r="C103" s="1" t="s">
        <v>160</v>
      </c>
      <c r="D103" s="6" t="s">
        <v>160</v>
      </c>
      <c r="E103" s="1" t="s">
        <v>160</v>
      </c>
      <c r="F103" s="1" t="s">
        <v>160</v>
      </c>
      <c r="G103" s="1" t="s">
        <v>160</v>
      </c>
      <c r="H103" s="1" t="s">
        <v>160</v>
      </c>
      <c r="I103" s="1" t="s">
        <v>160</v>
      </c>
      <c r="J103" s="1" t="s">
        <v>160</v>
      </c>
      <c r="K103" s="1" t="s">
        <v>160</v>
      </c>
      <c r="L103" s="1" t="s">
        <v>160</v>
      </c>
      <c r="M103" s="1" t="s">
        <v>160</v>
      </c>
      <c r="N103" s="1" t="s">
        <v>160</v>
      </c>
      <c r="O103" s="1" t="s">
        <v>160</v>
      </c>
      <c r="P103" s="1" t="s">
        <v>160</v>
      </c>
      <c r="Q103" s="1" t="s">
        <v>160</v>
      </c>
      <c r="R103" s="1" t="s">
        <v>160</v>
      </c>
      <c r="S103" s="1" t="s">
        <v>160</v>
      </c>
      <c r="T103" s="1" t="s">
        <v>160</v>
      </c>
    </row>
    <row r="104" spans="2:20" ht="56" x14ac:dyDescent="0.3">
      <c r="B104" s="17" t="s">
        <v>140</v>
      </c>
      <c r="C104" s="12" t="s">
        <v>152</v>
      </c>
      <c r="D104" s="11"/>
      <c r="E104" s="2"/>
      <c r="F104" s="2"/>
      <c r="G104" s="2"/>
      <c r="H104" s="2"/>
      <c r="I104" s="3">
        <f>SUM('GMIC-NC_2022-Q3_SCDPT3'!SCDPT3_571BEGINNG_7:'GMIC-NC_2022-Q3_SCDPT3'!SCDPT3_571ENDINGG_7)</f>
        <v>0</v>
      </c>
      <c r="J104" s="2"/>
      <c r="K104" s="3">
        <f>SUM('GMIC-NC_2022-Q3_SCDPT3'!SCDPT3_571BEGINNG_9:'GMIC-NC_2022-Q3_SCDPT3'!SCDPT3_571ENDINGG_9)</f>
        <v>0</v>
      </c>
      <c r="L104" s="2"/>
      <c r="M104" s="2"/>
      <c r="N104" s="2"/>
      <c r="O104" s="2"/>
      <c r="P104" s="2"/>
      <c r="Q104" s="2"/>
      <c r="R104" s="2"/>
      <c r="S104" s="2"/>
      <c r="T104" s="2"/>
    </row>
    <row r="105" spans="2:20" x14ac:dyDescent="0.3">
      <c r="B105" s="7" t="s">
        <v>160</v>
      </c>
      <c r="C105" s="1" t="s">
        <v>160</v>
      </c>
      <c r="D105" s="6" t="s">
        <v>160</v>
      </c>
      <c r="E105" s="1" t="s">
        <v>160</v>
      </c>
      <c r="F105" s="1" t="s">
        <v>160</v>
      </c>
      <c r="G105" s="1" t="s">
        <v>160</v>
      </c>
      <c r="H105" s="1" t="s">
        <v>160</v>
      </c>
      <c r="I105" s="1" t="s">
        <v>160</v>
      </c>
      <c r="J105" s="1" t="s">
        <v>160</v>
      </c>
      <c r="K105" s="1" t="s">
        <v>160</v>
      </c>
      <c r="L105" s="1" t="s">
        <v>160</v>
      </c>
      <c r="M105" s="1" t="s">
        <v>160</v>
      </c>
      <c r="N105" s="1" t="s">
        <v>160</v>
      </c>
      <c r="O105" s="1" t="s">
        <v>160</v>
      </c>
      <c r="P105" s="1" t="s">
        <v>160</v>
      </c>
      <c r="Q105" s="1" t="s">
        <v>160</v>
      </c>
      <c r="R105" s="1" t="s">
        <v>160</v>
      </c>
      <c r="S105" s="1" t="s">
        <v>160</v>
      </c>
      <c r="T105" s="1" t="s">
        <v>160</v>
      </c>
    </row>
    <row r="106" spans="2:20" x14ac:dyDescent="0.3">
      <c r="B106" s="13" t="s">
        <v>29</v>
      </c>
      <c r="C106" s="20" t="s">
        <v>233</v>
      </c>
      <c r="D106" s="16" t="s">
        <v>6</v>
      </c>
      <c r="E106" s="14" t="s">
        <v>6</v>
      </c>
      <c r="F106" s="15"/>
      <c r="G106" s="5" t="s">
        <v>6</v>
      </c>
      <c r="H106" s="25"/>
      <c r="I106" s="4"/>
      <c r="J106" s="2"/>
      <c r="K106" s="4"/>
      <c r="L106" s="22" t="s">
        <v>6</v>
      </c>
      <c r="M106" s="23" t="s">
        <v>6</v>
      </c>
      <c r="N106" s="27" t="s">
        <v>6</v>
      </c>
      <c r="O106" s="2"/>
      <c r="P106" s="5" t="s">
        <v>6</v>
      </c>
      <c r="Q106" s="5" t="s">
        <v>6</v>
      </c>
      <c r="R106" s="5" t="s">
        <v>6</v>
      </c>
      <c r="S106" s="18" t="s">
        <v>6</v>
      </c>
      <c r="T106" s="24" t="s">
        <v>6</v>
      </c>
    </row>
    <row r="107" spans="2:20" x14ac:dyDescent="0.3">
      <c r="B107" s="7" t="s">
        <v>160</v>
      </c>
      <c r="C107" s="1" t="s">
        <v>160</v>
      </c>
      <c r="D107" s="6" t="s">
        <v>160</v>
      </c>
      <c r="E107" s="1" t="s">
        <v>160</v>
      </c>
      <c r="F107" s="1" t="s">
        <v>160</v>
      </c>
      <c r="G107" s="1" t="s">
        <v>160</v>
      </c>
      <c r="H107" s="1" t="s">
        <v>160</v>
      </c>
      <c r="I107" s="1" t="s">
        <v>160</v>
      </c>
      <c r="J107" s="1" t="s">
        <v>160</v>
      </c>
      <c r="K107" s="1" t="s">
        <v>160</v>
      </c>
      <c r="L107" s="1" t="s">
        <v>160</v>
      </c>
      <c r="M107" s="1" t="s">
        <v>160</v>
      </c>
      <c r="N107" s="1" t="s">
        <v>160</v>
      </c>
      <c r="O107" s="1" t="s">
        <v>160</v>
      </c>
      <c r="P107" s="1" t="s">
        <v>160</v>
      </c>
      <c r="Q107" s="1" t="s">
        <v>160</v>
      </c>
      <c r="R107" s="1" t="s">
        <v>160</v>
      </c>
      <c r="S107" s="1" t="s">
        <v>160</v>
      </c>
      <c r="T107" s="1" t="s">
        <v>160</v>
      </c>
    </row>
    <row r="108" spans="2:20" ht="56" x14ac:dyDescent="0.3">
      <c r="B108" s="17" t="s">
        <v>95</v>
      </c>
      <c r="C108" s="12" t="s">
        <v>208</v>
      </c>
      <c r="D108" s="11"/>
      <c r="E108" s="2"/>
      <c r="F108" s="2"/>
      <c r="G108" s="2"/>
      <c r="H108" s="2"/>
      <c r="I108" s="3">
        <f>SUM('GMIC-NC_2022-Q3_SCDPT3'!SCDPT3_572BEGINNG_7:'GMIC-NC_2022-Q3_SCDPT3'!SCDPT3_572ENDINGG_7)</f>
        <v>0</v>
      </c>
      <c r="J108" s="2"/>
      <c r="K108" s="3">
        <f>SUM('GMIC-NC_2022-Q3_SCDPT3'!SCDPT3_572BEGINNG_9:'GMIC-NC_2022-Q3_SCDPT3'!SCDPT3_572ENDINGG_9)</f>
        <v>0</v>
      </c>
      <c r="L108" s="2"/>
      <c r="M108" s="2"/>
      <c r="N108" s="2"/>
      <c r="O108" s="2"/>
      <c r="P108" s="2"/>
      <c r="Q108" s="2"/>
      <c r="R108" s="2"/>
      <c r="S108" s="2"/>
      <c r="T108" s="2"/>
    </row>
    <row r="109" spans="2:20" x14ac:dyDescent="0.3">
      <c r="B109" s="7" t="s">
        <v>160</v>
      </c>
      <c r="C109" s="1" t="s">
        <v>160</v>
      </c>
      <c r="D109" s="6" t="s">
        <v>160</v>
      </c>
      <c r="E109" s="1" t="s">
        <v>160</v>
      </c>
      <c r="F109" s="1" t="s">
        <v>160</v>
      </c>
      <c r="G109" s="1" t="s">
        <v>160</v>
      </c>
      <c r="H109" s="1" t="s">
        <v>160</v>
      </c>
      <c r="I109" s="1" t="s">
        <v>160</v>
      </c>
      <c r="J109" s="1" t="s">
        <v>160</v>
      </c>
      <c r="K109" s="1" t="s">
        <v>160</v>
      </c>
      <c r="L109" s="1" t="s">
        <v>160</v>
      </c>
      <c r="M109" s="1" t="s">
        <v>160</v>
      </c>
      <c r="N109" s="1" t="s">
        <v>160</v>
      </c>
      <c r="O109" s="1" t="s">
        <v>160</v>
      </c>
      <c r="P109" s="1" t="s">
        <v>160</v>
      </c>
      <c r="Q109" s="1" t="s">
        <v>160</v>
      </c>
      <c r="R109" s="1" t="s">
        <v>160</v>
      </c>
      <c r="S109" s="1" t="s">
        <v>160</v>
      </c>
      <c r="T109" s="1" t="s">
        <v>160</v>
      </c>
    </row>
    <row r="110" spans="2:20" x14ac:dyDescent="0.3">
      <c r="B110" s="13" t="s">
        <v>96</v>
      </c>
      <c r="C110" s="20" t="s">
        <v>233</v>
      </c>
      <c r="D110" s="16" t="s">
        <v>6</v>
      </c>
      <c r="E110" s="14" t="s">
        <v>6</v>
      </c>
      <c r="F110" s="15"/>
      <c r="G110" s="5" t="s">
        <v>6</v>
      </c>
      <c r="H110" s="25"/>
      <c r="I110" s="4"/>
      <c r="J110" s="2"/>
      <c r="K110" s="4"/>
      <c r="L110" s="22" t="s">
        <v>6</v>
      </c>
      <c r="M110" s="23" t="s">
        <v>6</v>
      </c>
      <c r="N110" s="27" t="s">
        <v>6</v>
      </c>
      <c r="O110" s="2"/>
      <c r="P110" s="5" t="s">
        <v>6</v>
      </c>
      <c r="Q110" s="5" t="s">
        <v>6</v>
      </c>
      <c r="R110" s="5" t="s">
        <v>6</v>
      </c>
      <c r="S110" s="18" t="s">
        <v>6</v>
      </c>
      <c r="T110" s="24" t="s">
        <v>6</v>
      </c>
    </row>
    <row r="111" spans="2:20" x14ac:dyDescent="0.3">
      <c r="B111" s="7" t="s">
        <v>160</v>
      </c>
      <c r="C111" s="1" t="s">
        <v>160</v>
      </c>
      <c r="D111" s="6" t="s">
        <v>160</v>
      </c>
      <c r="E111" s="1" t="s">
        <v>160</v>
      </c>
      <c r="F111" s="1" t="s">
        <v>160</v>
      </c>
      <c r="G111" s="1" t="s">
        <v>160</v>
      </c>
      <c r="H111" s="1" t="s">
        <v>160</v>
      </c>
      <c r="I111" s="1" t="s">
        <v>160</v>
      </c>
      <c r="J111" s="1" t="s">
        <v>160</v>
      </c>
      <c r="K111" s="1" t="s">
        <v>160</v>
      </c>
      <c r="L111" s="1" t="s">
        <v>160</v>
      </c>
      <c r="M111" s="1" t="s">
        <v>160</v>
      </c>
      <c r="N111" s="1" t="s">
        <v>160</v>
      </c>
      <c r="O111" s="1" t="s">
        <v>160</v>
      </c>
      <c r="P111" s="1" t="s">
        <v>160</v>
      </c>
      <c r="Q111" s="1" t="s">
        <v>160</v>
      </c>
      <c r="R111" s="1" t="s">
        <v>160</v>
      </c>
      <c r="S111" s="1" t="s">
        <v>160</v>
      </c>
      <c r="T111" s="1" t="s">
        <v>160</v>
      </c>
    </row>
    <row r="112" spans="2:20" ht="28" x14ac:dyDescent="0.3">
      <c r="B112" s="17" t="s">
        <v>153</v>
      </c>
      <c r="C112" s="12" t="s">
        <v>14</v>
      </c>
      <c r="D112" s="11"/>
      <c r="E112" s="2"/>
      <c r="F112" s="2"/>
      <c r="G112" s="2"/>
      <c r="H112" s="2"/>
      <c r="I112" s="3">
        <f>SUM('GMIC-NC_2022-Q3_SCDPT3'!SCDPT3_581BEGINNG_7:'GMIC-NC_2022-Q3_SCDPT3'!SCDPT3_581ENDINGG_7)</f>
        <v>0</v>
      </c>
      <c r="J112" s="2"/>
      <c r="K112" s="3">
        <f>SUM('GMIC-NC_2022-Q3_SCDPT3'!SCDPT3_581BEGINNG_9:'GMIC-NC_2022-Q3_SCDPT3'!SCDPT3_581ENDINGG_9)</f>
        <v>0</v>
      </c>
      <c r="L112" s="2"/>
      <c r="M112" s="2"/>
      <c r="N112" s="2"/>
      <c r="O112" s="2"/>
      <c r="P112" s="2"/>
      <c r="Q112" s="2"/>
      <c r="R112" s="2"/>
      <c r="S112" s="2"/>
      <c r="T112" s="2"/>
    </row>
    <row r="113" spans="2:20" x14ac:dyDescent="0.3">
      <c r="B113" s="7" t="s">
        <v>160</v>
      </c>
      <c r="C113" s="1" t="s">
        <v>160</v>
      </c>
      <c r="D113" s="6" t="s">
        <v>160</v>
      </c>
      <c r="E113" s="1" t="s">
        <v>160</v>
      </c>
      <c r="F113" s="1" t="s">
        <v>160</v>
      </c>
      <c r="G113" s="1" t="s">
        <v>160</v>
      </c>
      <c r="H113" s="1" t="s">
        <v>160</v>
      </c>
      <c r="I113" s="1" t="s">
        <v>160</v>
      </c>
      <c r="J113" s="1" t="s">
        <v>160</v>
      </c>
      <c r="K113" s="1" t="s">
        <v>160</v>
      </c>
      <c r="L113" s="1" t="s">
        <v>160</v>
      </c>
      <c r="M113" s="1" t="s">
        <v>160</v>
      </c>
      <c r="N113" s="1" t="s">
        <v>160</v>
      </c>
      <c r="O113" s="1" t="s">
        <v>160</v>
      </c>
      <c r="P113" s="1" t="s">
        <v>160</v>
      </c>
      <c r="Q113" s="1" t="s">
        <v>160</v>
      </c>
      <c r="R113" s="1" t="s">
        <v>160</v>
      </c>
      <c r="S113" s="1" t="s">
        <v>160</v>
      </c>
      <c r="T113" s="1" t="s">
        <v>160</v>
      </c>
    </row>
    <row r="114" spans="2:20" x14ac:dyDescent="0.3">
      <c r="B114" s="13" t="s">
        <v>112</v>
      </c>
      <c r="C114" s="20" t="s">
        <v>233</v>
      </c>
      <c r="D114" s="16" t="s">
        <v>6</v>
      </c>
      <c r="E114" s="14" t="s">
        <v>6</v>
      </c>
      <c r="F114" s="15"/>
      <c r="G114" s="5" t="s">
        <v>6</v>
      </c>
      <c r="H114" s="25"/>
      <c r="I114" s="4"/>
      <c r="J114" s="2"/>
      <c r="K114" s="4"/>
      <c r="L114" s="2"/>
      <c r="M114" s="2"/>
      <c r="N114" s="2"/>
      <c r="O114" s="2"/>
      <c r="P114" s="5" t="s">
        <v>6</v>
      </c>
      <c r="Q114" s="5" t="s">
        <v>6</v>
      </c>
      <c r="R114" s="5" t="s">
        <v>6</v>
      </c>
      <c r="S114" s="18" t="s">
        <v>6</v>
      </c>
      <c r="T114" s="2"/>
    </row>
    <row r="115" spans="2:20" x14ac:dyDescent="0.3">
      <c r="B115" s="7" t="s">
        <v>160</v>
      </c>
      <c r="C115" s="1" t="s">
        <v>160</v>
      </c>
      <c r="D115" s="6" t="s">
        <v>160</v>
      </c>
      <c r="E115" s="1" t="s">
        <v>160</v>
      </c>
      <c r="F115" s="1" t="s">
        <v>160</v>
      </c>
      <c r="G115" s="1" t="s">
        <v>160</v>
      </c>
      <c r="H115" s="1" t="s">
        <v>160</v>
      </c>
      <c r="I115" s="1" t="s">
        <v>160</v>
      </c>
      <c r="J115" s="1" t="s">
        <v>160</v>
      </c>
      <c r="K115" s="1" t="s">
        <v>160</v>
      </c>
      <c r="L115" s="1" t="s">
        <v>160</v>
      </c>
      <c r="M115" s="1" t="s">
        <v>160</v>
      </c>
      <c r="N115" s="1" t="s">
        <v>160</v>
      </c>
      <c r="O115" s="1" t="s">
        <v>160</v>
      </c>
      <c r="P115" s="1" t="s">
        <v>160</v>
      </c>
      <c r="Q115" s="1" t="s">
        <v>160</v>
      </c>
      <c r="R115" s="1" t="s">
        <v>160</v>
      </c>
      <c r="S115" s="1" t="s">
        <v>160</v>
      </c>
      <c r="T115" s="1" t="s">
        <v>160</v>
      </c>
    </row>
    <row r="116" spans="2:20" ht="42" x14ac:dyDescent="0.3">
      <c r="B116" s="17" t="s">
        <v>173</v>
      </c>
      <c r="C116" s="12" t="s">
        <v>174</v>
      </c>
      <c r="D116" s="11"/>
      <c r="E116" s="2"/>
      <c r="F116" s="2"/>
      <c r="G116" s="2"/>
      <c r="H116" s="2"/>
      <c r="I116" s="3">
        <f>SUM('GMIC-NC_2022-Q3_SCDPT3'!SCDPT3_591BEGINNG_7:'GMIC-NC_2022-Q3_SCDPT3'!SCDPT3_591ENDINGG_7)</f>
        <v>0</v>
      </c>
      <c r="J116" s="2"/>
      <c r="K116" s="3">
        <f>SUM('GMIC-NC_2022-Q3_SCDPT3'!SCDPT3_591BEGINNG_9:'GMIC-NC_2022-Q3_SCDPT3'!SCDPT3_591ENDINGG_9)</f>
        <v>0</v>
      </c>
      <c r="L116" s="2"/>
      <c r="M116" s="2"/>
      <c r="N116" s="2"/>
      <c r="O116" s="2"/>
      <c r="P116" s="2"/>
      <c r="Q116" s="2"/>
      <c r="R116" s="2"/>
      <c r="S116" s="2"/>
      <c r="T116" s="2"/>
    </row>
    <row r="117" spans="2:20" x14ac:dyDescent="0.3">
      <c r="B117" s="7" t="s">
        <v>160</v>
      </c>
      <c r="C117" s="1" t="s">
        <v>160</v>
      </c>
      <c r="D117" s="6" t="s">
        <v>160</v>
      </c>
      <c r="E117" s="1" t="s">
        <v>160</v>
      </c>
      <c r="F117" s="1" t="s">
        <v>160</v>
      </c>
      <c r="G117" s="1" t="s">
        <v>160</v>
      </c>
      <c r="H117" s="1" t="s">
        <v>160</v>
      </c>
      <c r="I117" s="1" t="s">
        <v>160</v>
      </c>
      <c r="J117" s="1" t="s">
        <v>160</v>
      </c>
      <c r="K117" s="1" t="s">
        <v>160</v>
      </c>
      <c r="L117" s="1" t="s">
        <v>160</v>
      </c>
      <c r="M117" s="1" t="s">
        <v>160</v>
      </c>
      <c r="N117" s="1" t="s">
        <v>160</v>
      </c>
      <c r="O117" s="1" t="s">
        <v>160</v>
      </c>
      <c r="P117" s="1" t="s">
        <v>160</v>
      </c>
      <c r="Q117" s="1" t="s">
        <v>160</v>
      </c>
      <c r="R117" s="1" t="s">
        <v>160</v>
      </c>
      <c r="S117" s="1" t="s">
        <v>160</v>
      </c>
      <c r="T117" s="1" t="s">
        <v>160</v>
      </c>
    </row>
    <row r="118" spans="2:20" x14ac:dyDescent="0.3">
      <c r="B118" s="13" t="s">
        <v>65</v>
      </c>
      <c r="C118" s="20" t="s">
        <v>233</v>
      </c>
      <c r="D118" s="16" t="s">
        <v>6</v>
      </c>
      <c r="E118" s="14" t="s">
        <v>6</v>
      </c>
      <c r="F118" s="15"/>
      <c r="G118" s="5" t="s">
        <v>6</v>
      </c>
      <c r="H118" s="25"/>
      <c r="I118" s="4"/>
      <c r="J118" s="2"/>
      <c r="K118" s="4"/>
      <c r="L118" s="2"/>
      <c r="M118" s="2"/>
      <c r="N118" s="2"/>
      <c r="O118" s="2"/>
      <c r="P118" s="5" t="s">
        <v>6</v>
      </c>
      <c r="Q118" s="5" t="s">
        <v>6</v>
      </c>
      <c r="R118" s="5" t="s">
        <v>6</v>
      </c>
      <c r="S118" s="18" t="s">
        <v>6</v>
      </c>
      <c r="T118" s="2"/>
    </row>
    <row r="119" spans="2:20" x14ac:dyDescent="0.3">
      <c r="B119" s="7" t="s">
        <v>160</v>
      </c>
      <c r="C119" s="1" t="s">
        <v>160</v>
      </c>
      <c r="D119" s="6" t="s">
        <v>160</v>
      </c>
      <c r="E119" s="1" t="s">
        <v>160</v>
      </c>
      <c r="F119" s="1" t="s">
        <v>160</v>
      </c>
      <c r="G119" s="1" t="s">
        <v>160</v>
      </c>
      <c r="H119" s="1" t="s">
        <v>160</v>
      </c>
      <c r="I119" s="1" t="s">
        <v>160</v>
      </c>
      <c r="J119" s="1" t="s">
        <v>160</v>
      </c>
      <c r="K119" s="1" t="s">
        <v>160</v>
      </c>
      <c r="L119" s="1" t="s">
        <v>160</v>
      </c>
      <c r="M119" s="1" t="s">
        <v>160</v>
      </c>
      <c r="N119" s="1" t="s">
        <v>160</v>
      </c>
      <c r="O119" s="1" t="s">
        <v>160</v>
      </c>
      <c r="P119" s="1" t="s">
        <v>160</v>
      </c>
      <c r="Q119" s="1" t="s">
        <v>160</v>
      </c>
      <c r="R119" s="1" t="s">
        <v>160</v>
      </c>
      <c r="S119" s="1" t="s">
        <v>160</v>
      </c>
      <c r="T119" s="1" t="s">
        <v>160</v>
      </c>
    </row>
    <row r="120" spans="2:20" ht="42" x14ac:dyDescent="0.3">
      <c r="B120" s="17" t="s">
        <v>122</v>
      </c>
      <c r="C120" s="12" t="s">
        <v>209</v>
      </c>
      <c r="D120" s="11"/>
      <c r="E120" s="2"/>
      <c r="F120" s="2"/>
      <c r="G120" s="2"/>
      <c r="H120" s="2"/>
      <c r="I120" s="3">
        <f>SUM('GMIC-NC_2022-Q3_SCDPT3'!SCDPT3_592BEGINNG_7:'GMIC-NC_2022-Q3_SCDPT3'!SCDPT3_592ENDINGG_7)</f>
        <v>0</v>
      </c>
      <c r="J120" s="2"/>
      <c r="K120" s="3">
        <f>SUM('GMIC-NC_2022-Q3_SCDPT3'!SCDPT3_592BEGINNG_9:'GMIC-NC_2022-Q3_SCDPT3'!SCDPT3_592ENDINGG_9)</f>
        <v>0</v>
      </c>
      <c r="L120" s="2"/>
      <c r="M120" s="2"/>
      <c r="N120" s="2"/>
      <c r="O120" s="2"/>
      <c r="P120" s="2"/>
      <c r="Q120" s="2"/>
      <c r="R120" s="2"/>
      <c r="S120" s="2"/>
      <c r="T120" s="2"/>
    </row>
    <row r="121" spans="2:20" ht="28" x14ac:dyDescent="0.3">
      <c r="B121" s="17" t="s">
        <v>227</v>
      </c>
      <c r="C121" s="12" t="s">
        <v>141</v>
      </c>
      <c r="D121" s="11"/>
      <c r="E121" s="2"/>
      <c r="F121" s="2"/>
      <c r="G121" s="2"/>
      <c r="H121" s="2"/>
      <c r="I121" s="3">
        <f>'GMIC-NC_2022-Q3_SCDPT3'!SCDPT3_5019999999_7+'GMIC-NC_2022-Q3_SCDPT3'!SCDPT3_5029999999_7+'GMIC-NC_2022-Q3_SCDPT3'!SCDPT3_5319999999_7+'GMIC-NC_2022-Q3_SCDPT3'!SCDPT3_5329999999_7+'GMIC-NC_2022-Q3_SCDPT3'!SCDPT3_5519999999_7+'GMIC-NC_2022-Q3_SCDPT3'!SCDPT3_5529999999_7+'GMIC-NC_2022-Q3_SCDPT3'!SCDPT3_5719999999_7+'GMIC-NC_2022-Q3_SCDPT3'!SCDPT3_5729999999_7+'GMIC-NC_2022-Q3_SCDPT3'!SCDPT3_5819999999_7+'GMIC-NC_2022-Q3_SCDPT3'!SCDPT3_5919999999_7+'GMIC-NC_2022-Q3_SCDPT3'!SCDPT3_5929999999_7</f>
        <v>0</v>
      </c>
      <c r="J121" s="2"/>
      <c r="K121" s="3">
        <f>'GMIC-NC_2022-Q3_SCDPT3'!SCDPT3_5019999999_9+'GMIC-NC_2022-Q3_SCDPT3'!SCDPT3_5029999999_9+'GMIC-NC_2022-Q3_SCDPT3'!SCDPT3_5319999999_9+'GMIC-NC_2022-Q3_SCDPT3'!SCDPT3_5329999999_9+'GMIC-NC_2022-Q3_SCDPT3'!SCDPT3_5519999999_9+'GMIC-NC_2022-Q3_SCDPT3'!SCDPT3_5529999999_9+'GMIC-NC_2022-Q3_SCDPT3'!SCDPT3_5719999999_9+'GMIC-NC_2022-Q3_SCDPT3'!SCDPT3_5729999999_9+'GMIC-NC_2022-Q3_SCDPT3'!SCDPT3_5819999999_9+'GMIC-NC_2022-Q3_SCDPT3'!SCDPT3_5919999999_9+'GMIC-NC_2022-Q3_SCDPT3'!SCDPT3_5929999999_9</f>
        <v>0</v>
      </c>
      <c r="L121" s="2"/>
      <c r="M121" s="2"/>
      <c r="N121" s="2"/>
      <c r="O121" s="2"/>
      <c r="P121" s="2"/>
      <c r="Q121" s="2"/>
      <c r="R121" s="2"/>
      <c r="S121" s="2"/>
      <c r="T121" s="2"/>
    </row>
    <row r="122" spans="2:20" ht="28" x14ac:dyDescent="0.3">
      <c r="B122" s="17" t="s">
        <v>30</v>
      </c>
      <c r="C122" s="12" t="s">
        <v>15</v>
      </c>
      <c r="D122" s="11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2:20" x14ac:dyDescent="0.3">
      <c r="B123" s="17" t="s">
        <v>97</v>
      </c>
      <c r="C123" s="12" t="s">
        <v>244</v>
      </c>
      <c r="D123" s="11"/>
      <c r="E123" s="2"/>
      <c r="F123" s="2"/>
      <c r="G123" s="2"/>
      <c r="H123" s="2"/>
      <c r="I123" s="21">
        <f>'GMIC-NC_2022-Q3_SCDPT3'!SCDPT3_5989999997_7</f>
        <v>0</v>
      </c>
      <c r="J123" s="2"/>
      <c r="K123" s="21">
        <f>'GMIC-NC_2022-Q3_SCDPT3'!SCDPT3_5989999997_9</f>
        <v>0</v>
      </c>
      <c r="L123" s="2"/>
      <c r="M123" s="2"/>
      <c r="N123" s="2"/>
      <c r="O123" s="2"/>
      <c r="P123" s="2"/>
      <c r="Q123" s="2"/>
      <c r="R123" s="2"/>
      <c r="S123" s="2"/>
      <c r="T123" s="2"/>
    </row>
    <row r="124" spans="2:20" ht="28" x14ac:dyDescent="0.3">
      <c r="B124" s="17" t="s">
        <v>50</v>
      </c>
      <c r="C124" s="12" t="s">
        <v>66</v>
      </c>
      <c r="D124" s="11"/>
      <c r="E124" s="2"/>
      <c r="F124" s="2"/>
      <c r="G124" s="2"/>
      <c r="H124" s="2"/>
      <c r="I124" s="3">
        <f>'GMIC-NC_2022-Q3_SCDPT3'!SCDPT3_4509999999_7+'GMIC-NC_2022-Q3_SCDPT3'!SCDPT3_5989999999_7</f>
        <v>0</v>
      </c>
      <c r="J124" s="2"/>
      <c r="K124" s="3">
        <f>'GMIC-NC_2022-Q3_SCDPT3'!SCDPT3_4509999999_9+'GMIC-NC_2022-Q3_SCDPT3'!SCDPT3_5989999999_9</f>
        <v>0</v>
      </c>
      <c r="L124" s="2"/>
      <c r="M124" s="2"/>
      <c r="N124" s="2"/>
      <c r="O124" s="2"/>
      <c r="P124" s="2"/>
      <c r="Q124" s="2"/>
      <c r="R124" s="2"/>
      <c r="S124" s="2"/>
      <c r="T124" s="2"/>
    </row>
    <row r="125" spans="2:20" x14ac:dyDescent="0.3">
      <c r="B125" s="39" t="s">
        <v>67</v>
      </c>
      <c r="C125" s="45" t="s">
        <v>31</v>
      </c>
      <c r="D125" s="51"/>
      <c r="E125" s="26"/>
      <c r="F125" s="26"/>
      <c r="G125" s="26"/>
      <c r="H125" s="26"/>
      <c r="I125" s="28">
        <f>'GMIC-NC_2022-Q3_SCDPT3'!SCDPT3_2509999999_7+'GMIC-NC_2022-Q3_SCDPT3'!SCDPT3_4509999999_7+'GMIC-NC_2022-Q3_SCDPT3'!SCDPT3_5989999999_7</f>
        <v>2453393</v>
      </c>
      <c r="J125" s="26"/>
      <c r="K125" s="28">
        <f>'GMIC-NC_2022-Q3_SCDPT3'!SCDPT3_2509999999_9+'GMIC-NC_2022-Q3_SCDPT3'!SCDPT3_4509999999_9+'GMIC-NC_2022-Q3_SCDPT3'!SCDPT3_5989999999_9</f>
        <v>707</v>
      </c>
      <c r="L125" s="26"/>
      <c r="M125" s="26"/>
      <c r="N125" s="26"/>
      <c r="O125" s="26"/>
      <c r="P125" s="26"/>
      <c r="Q125" s="26"/>
      <c r="R125" s="26"/>
      <c r="S125" s="26"/>
      <c r="T125" s="26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&amp;CSCDPT3SCDPT3</oddHeader>
    <oddFooter>&amp;LWing Application : &amp;R SaveAs(11/15/2022-2:18 PM)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F122"/>
  <sheetViews>
    <sheetView workbookViewId="0"/>
  </sheetViews>
  <sheetFormatPr defaultRowHeight="14" x14ac:dyDescent="0.3"/>
  <cols>
    <col min="1" max="1" width="1.75" customWidth="1"/>
    <col min="2" max="2" width="12.75" customWidth="1"/>
    <col min="3" max="4" width="25.75" customWidth="1"/>
    <col min="5" max="7" width="10.75" customWidth="1"/>
    <col min="8" max="8" width="12.75" customWidth="1"/>
    <col min="9" max="22" width="14.75" customWidth="1"/>
    <col min="23" max="28" width="10.75" customWidth="1"/>
    <col min="29" max="29" width="21.75" customWidth="1"/>
    <col min="30" max="30" width="13.75" customWidth="1"/>
    <col min="31" max="32" width="10.75" customWidth="1"/>
  </cols>
  <sheetData>
    <row r="1" spans="2:32" x14ac:dyDescent="0.3">
      <c r="C1" s="29" t="s">
        <v>98</v>
      </c>
      <c r="D1" s="29" t="s">
        <v>72</v>
      </c>
      <c r="E1" s="29" t="s">
        <v>100</v>
      </c>
      <c r="F1" s="29" t="s">
        <v>18</v>
      </c>
    </row>
    <row r="2" spans="2:32" ht="20" x14ac:dyDescent="0.3">
      <c r="B2" s="46"/>
      <c r="C2" s="36" t="str">
        <f>'GMIC-NC_2022-Q3_SCDPT1B'!Wings_Company_ID</f>
        <v>GMIC-NC</v>
      </c>
      <c r="D2" s="36" t="str">
        <f>'GMIC-NC_2022-Q3_SCDPT1B'!Wings_Statement_ID</f>
        <v>2022-Q3</v>
      </c>
      <c r="E2" s="31" t="s">
        <v>258</v>
      </c>
      <c r="F2" s="31" t="s">
        <v>51</v>
      </c>
      <c r="W2" s="57"/>
    </row>
    <row r="3" spans="2:32" ht="40" customHeight="1" x14ac:dyDescent="0.3">
      <c r="B3" s="38" t="s">
        <v>214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2:32" ht="40" customHeight="1" x14ac:dyDescent="0.4">
      <c r="B4" s="49" t="s">
        <v>210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2:32" x14ac:dyDescent="0.3">
      <c r="B5" s="4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>
        <v>14</v>
      </c>
      <c r="Q5" s="9">
        <v>15</v>
      </c>
      <c r="R5" s="9">
        <v>16</v>
      </c>
      <c r="S5" s="9">
        <v>17</v>
      </c>
      <c r="T5" s="9">
        <v>18</v>
      </c>
      <c r="U5" s="9">
        <v>19</v>
      </c>
      <c r="V5" s="9">
        <v>20</v>
      </c>
      <c r="W5" s="9">
        <v>21</v>
      </c>
      <c r="X5" s="9">
        <v>22.01</v>
      </c>
      <c r="Y5" s="9">
        <v>22.02</v>
      </c>
      <c r="Z5" s="9">
        <v>22.03</v>
      </c>
      <c r="AA5" s="9">
        <v>23</v>
      </c>
      <c r="AB5" s="9">
        <v>24</v>
      </c>
      <c r="AC5" s="9">
        <v>25</v>
      </c>
      <c r="AD5" s="9">
        <v>26</v>
      </c>
      <c r="AE5" s="9">
        <v>27</v>
      </c>
      <c r="AF5" s="9">
        <v>28</v>
      </c>
    </row>
    <row r="6" spans="2:32" ht="92.5" x14ac:dyDescent="0.3">
      <c r="B6" s="42"/>
      <c r="C6" s="10" t="s">
        <v>231</v>
      </c>
      <c r="D6" s="10" t="s">
        <v>115</v>
      </c>
      <c r="E6" s="10" t="s">
        <v>200</v>
      </c>
      <c r="F6" s="10" t="s">
        <v>123</v>
      </c>
      <c r="G6" s="10" t="s">
        <v>245</v>
      </c>
      <c r="H6" s="10" t="s">
        <v>104</v>
      </c>
      <c r="I6" s="10" t="s">
        <v>124</v>
      </c>
      <c r="J6" s="10" t="s">
        <v>105</v>
      </c>
      <c r="K6" s="10" t="s">
        <v>93</v>
      </c>
      <c r="L6" s="10" t="s">
        <v>154</v>
      </c>
      <c r="M6" s="10" t="s">
        <v>68</v>
      </c>
      <c r="N6" s="10" t="s">
        <v>155</v>
      </c>
      <c r="O6" s="10" t="s">
        <v>32</v>
      </c>
      <c r="P6" s="10" t="s">
        <v>113</v>
      </c>
      <c r="Q6" s="10" t="s">
        <v>33</v>
      </c>
      <c r="R6" s="10" t="s">
        <v>156</v>
      </c>
      <c r="S6" s="10" t="s">
        <v>175</v>
      </c>
      <c r="T6" s="10" t="s">
        <v>52</v>
      </c>
      <c r="U6" s="10" t="s">
        <v>53</v>
      </c>
      <c r="V6" s="10" t="s">
        <v>188</v>
      </c>
      <c r="W6" s="10" t="s">
        <v>69</v>
      </c>
      <c r="X6" s="10" t="s">
        <v>146</v>
      </c>
      <c r="Y6" s="10" t="s">
        <v>133</v>
      </c>
      <c r="Z6" s="10" t="s">
        <v>37</v>
      </c>
      <c r="AA6" s="10" t="s">
        <v>38</v>
      </c>
      <c r="AB6" s="10" t="s">
        <v>201</v>
      </c>
      <c r="AC6" s="10" t="s">
        <v>179</v>
      </c>
      <c r="AD6" s="10" t="s">
        <v>39</v>
      </c>
      <c r="AE6" s="10" t="s">
        <v>147</v>
      </c>
      <c r="AF6" s="10" t="s">
        <v>148</v>
      </c>
    </row>
    <row r="7" spans="2:32" x14ac:dyDescent="0.3">
      <c r="B7" s="7" t="s">
        <v>160</v>
      </c>
      <c r="C7" s="1" t="s">
        <v>160</v>
      </c>
      <c r="D7" s="6" t="s">
        <v>160</v>
      </c>
      <c r="E7" s="1" t="s">
        <v>160</v>
      </c>
      <c r="F7" s="1" t="s">
        <v>160</v>
      </c>
      <c r="G7" s="1" t="s">
        <v>160</v>
      </c>
      <c r="H7" s="1" t="s">
        <v>160</v>
      </c>
      <c r="I7" s="1" t="s">
        <v>160</v>
      </c>
      <c r="J7" s="1" t="s">
        <v>160</v>
      </c>
      <c r="K7" s="1" t="s">
        <v>160</v>
      </c>
      <c r="L7" s="1" t="s">
        <v>160</v>
      </c>
      <c r="M7" s="1" t="s">
        <v>160</v>
      </c>
      <c r="N7" s="1" t="s">
        <v>160</v>
      </c>
      <c r="O7" s="1" t="s">
        <v>160</v>
      </c>
      <c r="P7" s="1" t="s">
        <v>160</v>
      </c>
      <c r="Q7" s="1" t="s">
        <v>160</v>
      </c>
      <c r="R7" s="1" t="s">
        <v>160</v>
      </c>
      <c r="S7" s="1" t="s">
        <v>160</v>
      </c>
      <c r="T7" s="1" t="s">
        <v>160</v>
      </c>
      <c r="U7" s="1" t="s">
        <v>160</v>
      </c>
      <c r="V7" s="1" t="s">
        <v>160</v>
      </c>
      <c r="W7" s="1" t="s">
        <v>160</v>
      </c>
      <c r="X7" s="1" t="s">
        <v>160</v>
      </c>
      <c r="Y7" s="1" t="s">
        <v>160</v>
      </c>
      <c r="Z7" s="1" t="s">
        <v>160</v>
      </c>
      <c r="AA7" s="1" t="s">
        <v>160</v>
      </c>
      <c r="AB7" s="1" t="s">
        <v>160</v>
      </c>
      <c r="AC7" s="1" t="s">
        <v>160</v>
      </c>
      <c r="AD7" s="1" t="s">
        <v>160</v>
      </c>
      <c r="AE7" s="1" t="s">
        <v>160</v>
      </c>
      <c r="AF7" s="1" t="s">
        <v>160</v>
      </c>
    </row>
    <row r="8" spans="2:32" x14ac:dyDescent="0.3">
      <c r="B8" s="13" t="s">
        <v>180</v>
      </c>
      <c r="C8" s="48" t="s">
        <v>70</v>
      </c>
      <c r="D8" s="16" t="s">
        <v>16</v>
      </c>
      <c r="E8" s="14" t="s">
        <v>6</v>
      </c>
      <c r="F8" s="33">
        <v>44773</v>
      </c>
      <c r="G8" s="5" t="s">
        <v>54</v>
      </c>
      <c r="H8" s="2"/>
      <c r="I8" s="4">
        <v>2000000</v>
      </c>
      <c r="J8" s="4">
        <v>2000000</v>
      </c>
      <c r="K8" s="4">
        <v>2009453</v>
      </c>
      <c r="L8" s="4">
        <v>2001157</v>
      </c>
      <c r="M8" s="4">
        <v>0</v>
      </c>
      <c r="N8" s="4">
        <v>-1157</v>
      </c>
      <c r="O8" s="4">
        <v>0</v>
      </c>
      <c r="P8" s="3">
        <f>'GMIC-NC_2022-Q3_SCDPT4'!SCDPT4_0100000001_11+'GMIC-NC_2022-Q3_SCDPT4'!SCDPT4_0100000001_12-'GMIC-NC_2022-Q3_SCDPT4'!SCDPT4_0100000001_13</f>
        <v>-1157</v>
      </c>
      <c r="Q8" s="4">
        <v>0</v>
      </c>
      <c r="R8" s="4">
        <v>2000000</v>
      </c>
      <c r="S8" s="4">
        <v>0</v>
      </c>
      <c r="T8" s="4">
        <v>0</v>
      </c>
      <c r="U8" s="3">
        <f>'GMIC-NC_2022-Q3_SCDPT4'!SCDPT4_0100000001_17+'GMIC-NC_2022-Q3_SCDPT4'!SCDPT4_0100000001_18</f>
        <v>0</v>
      </c>
      <c r="V8" s="4">
        <v>37500</v>
      </c>
      <c r="W8" s="33">
        <v>44773</v>
      </c>
      <c r="X8" s="22" t="s">
        <v>161</v>
      </c>
      <c r="Y8" s="23" t="s">
        <v>202</v>
      </c>
      <c r="Z8" s="27" t="s">
        <v>6</v>
      </c>
      <c r="AA8" s="2"/>
      <c r="AB8" s="5" t="s">
        <v>6</v>
      </c>
      <c r="AC8" s="5" t="s">
        <v>232</v>
      </c>
      <c r="AD8" s="5" t="s">
        <v>216</v>
      </c>
      <c r="AE8" s="18" t="s">
        <v>6</v>
      </c>
      <c r="AF8" s="41" t="str">
        <f>CONCATENATE('GMIC-NC_2022-Q3_SCDPT4'!SCDPT4_0100000001_22.01,".",'GMIC-NC_2022-Q3_SCDPT4'!SCDPT4_0100000001_22.02,"",'GMIC-NC_2022-Q3_SCDPT4'!SCDPT4_0100000001_22.03)</f>
        <v>1.A</v>
      </c>
    </row>
    <row r="9" spans="2:32" x14ac:dyDescent="0.3">
      <c r="B9" s="7" t="s">
        <v>160</v>
      </c>
      <c r="C9" s="1" t="s">
        <v>160</v>
      </c>
      <c r="D9" s="6" t="s">
        <v>160</v>
      </c>
      <c r="E9" s="1" t="s">
        <v>160</v>
      </c>
      <c r="F9" s="1" t="s">
        <v>160</v>
      </c>
      <c r="G9" s="1" t="s">
        <v>160</v>
      </c>
      <c r="H9" s="1" t="s">
        <v>160</v>
      </c>
      <c r="I9" s="1" t="s">
        <v>160</v>
      </c>
      <c r="J9" s="1" t="s">
        <v>160</v>
      </c>
      <c r="K9" s="1" t="s">
        <v>160</v>
      </c>
      <c r="L9" s="1" t="s">
        <v>160</v>
      </c>
      <c r="M9" s="1" t="s">
        <v>160</v>
      </c>
      <c r="N9" s="1" t="s">
        <v>160</v>
      </c>
      <c r="O9" s="1" t="s">
        <v>160</v>
      </c>
      <c r="P9" s="1" t="s">
        <v>160</v>
      </c>
      <c r="Q9" s="1" t="s">
        <v>160</v>
      </c>
      <c r="R9" s="1" t="s">
        <v>160</v>
      </c>
      <c r="S9" s="1" t="s">
        <v>160</v>
      </c>
      <c r="T9" s="1" t="s">
        <v>160</v>
      </c>
      <c r="U9" s="1" t="s">
        <v>160</v>
      </c>
      <c r="V9" s="1" t="s">
        <v>160</v>
      </c>
      <c r="W9" s="1" t="s">
        <v>160</v>
      </c>
      <c r="X9" s="1" t="s">
        <v>160</v>
      </c>
      <c r="Y9" s="1" t="s">
        <v>160</v>
      </c>
      <c r="Z9" s="1" t="s">
        <v>160</v>
      </c>
      <c r="AA9" s="1" t="s">
        <v>160</v>
      </c>
      <c r="AB9" s="1" t="s">
        <v>160</v>
      </c>
      <c r="AC9" s="1" t="s">
        <v>160</v>
      </c>
      <c r="AD9" s="1" t="s">
        <v>160</v>
      </c>
      <c r="AE9" s="1" t="s">
        <v>160</v>
      </c>
      <c r="AF9" s="1" t="s">
        <v>160</v>
      </c>
    </row>
    <row r="10" spans="2:32" ht="28" x14ac:dyDescent="0.3">
      <c r="B10" s="17" t="s">
        <v>162</v>
      </c>
      <c r="C10" s="12" t="s">
        <v>163</v>
      </c>
      <c r="D10" s="11"/>
      <c r="E10" s="2"/>
      <c r="F10" s="2"/>
      <c r="G10" s="2"/>
      <c r="H10" s="2"/>
      <c r="I10" s="3">
        <f>SUM('GMIC-NC_2022-Q3_SCDPT4'!SCDPT4_010BEGINNG_7:'GMIC-NC_2022-Q3_SCDPT4'!SCDPT4_010ENDINGG_7)</f>
        <v>2000000</v>
      </c>
      <c r="J10" s="3">
        <f>SUM('GMIC-NC_2022-Q3_SCDPT4'!SCDPT4_010BEGINNG_8:'GMIC-NC_2022-Q3_SCDPT4'!SCDPT4_010ENDINGG_8)</f>
        <v>2000000</v>
      </c>
      <c r="K10" s="3">
        <f>SUM('GMIC-NC_2022-Q3_SCDPT4'!SCDPT4_010BEGINNG_9:'GMIC-NC_2022-Q3_SCDPT4'!SCDPT4_010ENDINGG_9)</f>
        <v>2009453</v>
      </c>
      <c r="L10" s="3">
        <f>SUM('GMIC-NC_2022-Q3_SCDPT4'!SCDPT4_010BEGINNG_10:'GMIC-NC_2022-Q3_SCDPT4'!SCDPT4_010ENDINGG_10)</f>
        <v>2001157</v>
      </c>
      <c r="M10" s="3">
        <f>SUM('GMIC-NC_2022-Q3_SCDPT4'!SCDPT4_010BEGINNG_11:'GMIC-NC_2022-Q3_SCDPT4'!SCDPT4_010ENDINGG_11)</f>
        <v>0</v>
      </c>
      <c r="N10" s="3">
        <f>SUM('GMIC-NC_2022-Q3_SCDPT4'!SCDPT4_010BEGINNG_12:'GMIC-NC_2022-Q3_SCDPT4'!SCDPT4_010ENDINGG_12)</f>
        <v>-1157</v>
      </c>
      <c r="O10" s="3">
        <f>SUM('GMIC-NC_2022-Q3_SCDPT4'!SCDPT4_010BEGINNG_13:'GMIC-NC_2022-Q3_SCDPT4'!SCDPT4_010ENDINGG_13)</f>
        <v>0</v>
      </c>
      <c r="P10" s="3">
        <f>SUM('GMIC-NC_2022-Q3_SCDPT4'!SCDPT4_010BEGINNG_14:'GMIC-NC_2022-Q3_SCDPT4'!SCDPT4_010ENDINGG_14)</f>
        <v>-1157</v>
      </c>
      <c r="Q10" s="3">
        <f>SUM('GMIC-NC_2022-Q3_SCDPT4'!SCDPT4_010BEGINNG_15:'GMIC-NC_2022-Q3_SCDPT4'!SCDPT4_010ENDINGG_15)</f>
        <v>0</v>
      </c>
      <c r="R10" s="3">
        <f>SUM('GMIC-NC_2022-Q3_SCDPT4'!SCDPT4_010BEGINNG_16:'GMIC-NC_2022-Q3_SCDPT4'!SCDPT4_010ENDINGG_16)</f>
        <v>2000000</v>
      </c>
      <c r="S10" s="3">
        <f>SUM('GMIC-NC_2022-Q3_SCDPT4'!SCDPT4_010BEGINNG_17:'GMIC-NC_2022-Q3_SCDPT4'!SCDPT4_010ENDINGG_17)</f>
        <v>0</v>
      </c>
      <c r="T10" s="3">
        <f>SUM('GMIC-NC_2022-Q3_SCDPT4'!SCDPT4_010BEGINNG_18:'GMIC-NC_2022-Q3_SCDPT4'!SCDPT4_010ENDINGG_18)</f>
        <v>0</v>
      </c>
      <c r="U10" s="3">
        <f>SUM('GMIC-NC_2022-Q3_SCDPT4'!SCDPT4_010BEGINNG_19:'GMIC-NC_2022-Q3_SCDPT4'!SCDPT4_010ENDINGG_19)</f>
        <v>0</v>
      </c>
      <c r="V10" s="3">
        <f>SUM('GMIC-NC_2022-Q3_SCDPT4'!SCDPT4_010BEGINNG_20:'GMIC-NC_2022-Q3_SCDPT4'!SCDPT4_010ENDINGG_20)</f>
        <v>37500</v>
      </c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2:32" x14ac:dyDescent="0.3">
      <c r="B11" s="7" t="s">
        <v>160</v>
      </c>
      <c r="C11" s="1" t="s">
        <v>160</v>
      </c>
      <c r="D11" s="6" t="s">
        <v>160</v>
      </c>
      <c r="E11" s="1" t="s">
        <v>160</v>
      </c>
      <c r="F11" s="1" t="s">
        <v>160</v>
      </c>
      <c r="G11" s="1" t="s">
        <v>160</v>
      </c>
      <c r="H11" s="1" t="s">
        <v>160</v>
      </c>
      <c r="I11" s="1" t="s">
        <v>160</v>
      </c>
      <c r="J11" s="1" t="s">
        <v>160</v>
      </c>
      <c r="K11" s="1" t="s">
        <v>160</v>
      </c>
      <c r="L11" s="1" t="s">
        <v>160</v>
      </c>
      <c r="M11" s="1" t="s">
        <v>160</v>
      </c>
      <c r="N11" s="1" t="s">
        <v>160</v>
      </c>
      <c r="O11" s="1" t="s">
        <v>160</v>
      </c>
      <c r="P11" s="1" t="s">
        <v>160</v>
      </c>
      <c r="Q11" s="1" t="s">
        <v>160</v>
      </c>
      <c r="R11" s="1" t="s">
        <v>160</v>
      </c>
      <c r="S11" s="1" t="s">
        <v>160</v>
      </c>
      <c r="T11" s="1" t="s">
        <v>160</v>
      </c>
      <c r="U11" s="1" t="s">
        <v>160</v>
      </c>
      <c r="V11" s="1" t="s">
        <v>160</v>
      </c>
      <c r="W11" s="1" t="s">
        <v>160</v>
      </c>
      <c r="X11" s="1" t="s">
        <v>160</v>
      </c>
      <c r="Y11" s="1" t="s">
        <v>160</v>
      </c>
      <c r="Z11" s="1" t="s">
        <v>160</v>
      </c>
      <c r="AA11" s="1" t="s">
        <v>160</v>
      </c>
      <c r="AB11" s="1" t="s">
        <v>160</v>
      </c>
      <c r="AC11" s="1" t="s">
        <v>160</v>
      </c>
      <c r="AD11" s="1" t="s">
        <v>160</v>
      </c>
      <c r="AE11" s="1" t="s">
        <v>160</v>
      </c>
      <c r="AF11" s="1" t="s">
        <v>160</v>
      </c>
    </row>
    <row r="12" spans="2:32" x14ac:dyDescent="0.3">
      <c r="B12" s="13" t="s">
        <v>149</v>
      </c>
      <c r="C12" s="20" t="s">
        <v>233</v>
      </c>
      <c r="D12" s="16" t="s">
        <v>6</v>
      </c>
      <c r="E12" s="14" t="s">
        <v>6</v>
      </c>
      <c r="F12" s="43"/>
      <c r="G12" s="5" t="s">
        <v>6</v>
      </c>
      <c r="H12" s="2"/>
      <c r="I12" s="4"/>
      <c r="J12" s="4"/>
      <c r="K12" s="4"/>
      <c r="L12" s="4"/>
      <c r="M12" s="4"/>
      <c r="N12" s="4"/>
      <c r="O12" s="4"/>
      <c r="P12" s="19"/>
      <c r="Q12" s="4"/>
      <c r="R12" s="4"/>
      <c r="S12" s="4"/>
      <c r="T12" s="4"/>
      <c r="U12" s="19"/>
      <c r="V12" s="4"/>
      <c r="W12" s="43"/>
      <c r="X12" s="22" t="s">
        <v>6</v>
      </c>
      <c r="Y12" s="23" t="s">
        <v>6</v>
      </c>
      <c r="Z12" s="27" t="s">
        <v>6</v>
      </c>
      <c r="AA12" s="2"/>
      <c r="AB12" s="5" t="s">
        <v>6</v>
      </c>
      <c r="AC12" s="5" t="s">
        <v>6</v>
      </c>
      <c r="AD12" s="5" t="s">
        <v>6</v>
      </c>
      <c r="AE12" s="18" t="s">
        <v>6</v>
      </c>
      <c r="AF12" s="24" t="s">
        <v>6</v>
      </c>
    </row>
    <row r="13" spans="2:32" x14ac:dyDescent="0.3">
      <c r="B13" s="7" t="s">
        <v>160</v>
      </c>
      <c r="C13" s="1" t="s">
        <v>160</v>
      </c>
      <c r="D13" s="6" t="s">
        <v>160</v>
      </c>
      <c r="E13" s="1" t="s">
        <v>160</v>
      </c>
      <c r="F13" s="40" t="s">
        <v>160</v>
      </c>
      <c r="G13" s="1" t="s">
        <v>160</v>
      </c>
      <c r="H13" s="1" t="s">
        <v>160</v>
      </c>
      <c r="I13" s="1" t="s">
        <v>160</v>
      </c>
      <c r="J13" s="1" t="s">
        <v>160</v>
      </c>
      <c r="K13" s="1" t="s">
        <v>160</v>
      </c>
      <c r="L13" s="1" t="s">
        <v>160</v>
      </c>
      <c r="M13" s="1" t="s">
        <v>160</v>
      </c>
      <c r="N13" s="1" t="s">
        <v>160</v>
      </c>
      <c r="O13" s="1" t="s">
        <v>160</v>
      </c>
      <c r="P13" s="1" t="s">
        <v>160</v>
      </c>
      <c r="Q13" s="1" t="s">
        <v>160</v>
      </c>
      <c r="R13" s="1" t="s">
        <v>160</v>
      </c>
      <c r="S13" s="1" t="s">
        <v>160</v>
      </c>
      <c r="T13" s="1" t="s">
        <v>160</v>
      </c>
      <c r="U13" s="1" t="s">
        <v>160</v>
      </c>
      <c r="V13" s="1" t="s">
        <v>160</v>
      </c>
      <c r="W13" s="40" t="s">
        <v>160</v>
      </c>
      <c r="X13" s="1" t="s">
        <v>160</v>
      </c>
      <c r="Y13" s="1" t="s">
        <v>160</v>
      </c>
      <c r="Z13" s="1" t="s">
        <v>160</v>
      </c>
      <c r="AA13" s="1" t="s">
        <v>160</v>
      </c>
      <c r="AB13" s="1" t="s">
        <v>160</v>
      </c>
      <c r="AC13" s="1" t="s">
        <v>160</v>
      </c>
      <c r="AD13" s="1" t="s">
        <v>160</v>
      </c>
      <c r="AE13" s="1" t="s">
        <v>160</v>
      </c>
      <c r="AF13" s="1" t="s">
        <v>160</v>
      </c>
    </row>
    <row r="14" spans="2:32" ht="28" x14ac:dyDescent="0.3">
      <c r="B14" s="17" t="s">
        <v>203</v>
      </c>
      <c r="C14" s="12" t="s">
        <v>117</v>
      </c>
      <c r="D14" s="11"/>
      <c r="E14" s="2"/>
      <c r="F14" s="2"/>
      <c r="G14" s="2"/>
      <c r="H14" s="2"/>
      <c r="I14" s="3">
        <f>SUM('GMIC-NC_2022-Q3_SCDPT4'!SCDPT4_030BEGINNG_7:'GMIC-NC_2022-Q3_SCDPT4'!SCDPT4_030ENDINGG_7)</f>
        <v>0</v>
      </c>
      <c r="J14" s="3">
        <f>SUM('GMIC-NC_2022-Q3_SCDPT4'!SCDPT4_030BEGINNG_8:'GMIC-NC_2022-Q3_SCDPT4'!SCDPT4_030ENDINGG_8)</f>
        <v>0</v>
      </c>
      <c r="K14" s="3">
        <f>SUM('GMIC-NC_2022-Q3_SCDPT4'!SCDPT4_030BEGINNG_9:'GMIC-NC_2022-Q3_SCDPT4'!SCDPT4_030ENDINGG_9)</f>
        <v>0</v>
      </c>
      <c r="L14" s="3">
        <f>SUM('GMIC-NC_2022-Q3_SCDPT4'!SCDPT4_030BEGINNG_10:'GMIC-NC_2022-Q3_SCDPT4'!SCDPT4_030ENDINGG_10)</f>
        <v>0</v>
      </c>
      <c r="M14" s="3">
        <f>SUM('GMIC-NC_2022-Q3_SCDPT4'!SCDPT4_030BEGINNG_11:'GMIC-NC_2022-Q3_SCDPT4'!SCDPT4_030ENDINGG_11)</f>
        <v>0</v>
      </c>
      <c r="N14" s="3">
        <f>SUM('GMIC-NC_2022-Q3_SCDPT4'!SCDPT4_030BEGINNG_12:'GMIC-NC_2022-Q3_SCDPT4'!SCDPT4_030ENDINGG_12)</f>
        <v>0</v>
      </c>
      <c r="O14" s="3">
        <f>SUM('GMIC-NC_2022-Q3_SCDPT4'!SCDPT4_030BEGINNG_13:'GMIC-NC_2022-Q3_SCDPT4'!SCDPT4_030ENDINGG_13)</f>
        <v>0</v>
      </c>
      <c r="P14" s="3">
        <f>SUM('GMIC-NC_2022-Q3_SCDPT4'!SCDPT4_030BEGINNG_14:'GMIC-NC_2022-Q3_SCDPT4'!SCDPT4_030ENDINGG_14)</f>
        <v>0</v>
      </c>
      <c r="Q14" s="3">
        <f>SUM('GMIC-NC_2022-Q3_SCDPT4'!SCDPT4_030BEGINNG_15:'GMIC-NC_2022-Q3_SCDPT4'!SCDPT4_030ENDINGG_15)</f>
        <v>0</v>
      </c>
      <c r="R14" s="3">
        <f>SUM('GMIC-NC_2022-Q3_SCDPT4'!SCDPT4_030BEGINNG_16:'GMIC-NC_2022-Q3_SCDPT4'!SCDPT4_030ENDINGG_16)</f>
        <v>0</v>
      </c>
      <c r="S14" s="3">
        <f>SUM('GMIC-NC_2022-Q3_SCDPT4'!SCDPT4_030BEGINNG_17:'GMIC-NC_2022-Q3_SCDPT4'!SCDPT4_030ENDINGG_17)</f>
        <v>0</v>
      </c>
      <c r="T14" s="3">
        <f>SUM('GMIC-NC_2022-Q3_SCDPT4'!SCDPT4_030BEGINNG_18:'GMIC-NC_2022-Q3_SCDPT4'!SCDPT4_030ENDINGG_18)</f>
        <v>0</v>
      </c>
      <c r="U14" s="3">
        <f>SUM('GMIC-NC_2022-Q3_SCDPT4'!SCDPT4_030BEGINNG_19:'GMIC-NC_2022-Q3_SCDPT4'!SCDPT4_030ENDINGG_19)</f>
        <v>0</v>
      </c>
      <c r="V14" s="3">
        <f>SUM('GMIC-NC_2022-Q3_SCDPT4'!SCDPT4_030BEGINNG_20:'GMIC-NC_2022-Q3_SCDPT4'!SCDPT4_030ENDINGG_20)</f>
        <v>0</v>
      </c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2:32" x14ac:dyDescent="0.3">
      <c r="B15" s="7" t="s">
        <v>160</v>
      </c>
      <c r="C15" s="1" t="s">
        <v>160</v>
      </c>
      <c r="D15" s="6" t="s">
        <v>160</v>
      </c>
      <c r="E15" s="1" t="s">
        <v>160</v>
      </c>
      <c r="F15" s="1" t="s">
        <v>160</v>
      </c>
      <c r="G15" s="1" t="s">
        <v>160</v>
      </c>
      <c r="H15" s="1" t="s">
        <v>160</v>
      </c>
      <c r="I15" s="1" t="s">
        <v>160</v>
      </c>
      <c r="J15" s="1" t="s">
        <v>160</v>
      </c>
      <c r="K15" s="1" t="s">
        <v>160</v>
      </c>
      <c r="L15" s="1" t="s">
        <v>160</v>
      </c>
      <c r="M15" s="1" t="s">
        <v>160</v>
      </c>
      <c r="N15" s="1" t="s">
        <v>160</v>
      </c>
      <c r="O15" s="1" t="s">
        <v>160</v>
      </c>
      <c r="P15" s="1" t="s">
        <v>160</v>
      </c>
      <c r="Q15" s="1" t="s">
        <v>160</v>
      </c>
      <c r="R15" s="1" t="s">
        <v>160</v>
      </c>
      <c r="S15" s="1" t="s">
        <v>160</v>
      </c>
      <c r="T15" s="1" t="s">
        <v>160</v>
      </c>
      <c r="U15" s="1" t="s">
        <v>160</v>
      </c>
      <c r="V15" s="1" t="s">
        <v>160</v>
      </c>
      <c r="W15" s="1" t="s">
        <v>160</v>
      </c>
      <c r="X15" s="1" t="s">
        <v>160</v>
      </c>
      <c r="Y15" s="1" t="s">
        <v>160</v>
      </c>
      <c r="Z15" s="1" t="s">
        <v>160</v>
      </c>
      <c r="AA15" s="1" t="s">
        <v>160</v>
      </c>
      <c r="AB15" s="1" t="s">
        <v>160</v>
      </c>
      <c r="AC15" s="1" t="s">
        <v>160</v>
      </c>
      <c r="AD15" s="1" t="s">
        <v>160</v>
      </c>
      <c r="AE15" s="1" t="s">
        <v>160</v>
      </c>
      <c r="AF15" s="1" t="s">
        <v>160</v>
      </c>
    </row>
    <row r="16" spans="2:32" x14ac:dyDescent="0.3">
      <c r="B16" s="13" t="s">
        <v>181</v>
      </c>
      <c r="C16" s="20" t="s">
        <v>233</v>
      </c>
      <c r="D16" s="16" t="s">
        <v>6</v>
      </c>
      <c r="E16" s="14" t="s">
        <v>6</v>
      </c>
      <c r="F16" s="15"/>
      <c r="G16" s="5" t="s">
        <v>6</v>
      </c>
      <c r="H16" s="2"/>
      <c r="I16" s="4"/>
      <c r="J16" s="4"/>
      <c r="K16" s="4"/>
      <c r="L16" s="4"/>
      <c r="M16" s="4"/>
      <c r="N16" s="4"/>
      <c r="O16" s="4"/>
      <c r="P16" s="19"/>
      <c r="Q16" s="4"/>
      <c r="R16" s="4"/>
      <c r="S16" s="4"/>
      <c r="T16" s="4"/>
      <c r="U16" s="19"/>
      <c r="V16" s="4"/>
      <c r="W16" s="15"/>
      <c r="X16" s="22" t="s">
        <v>6</v>
      </c>
      <c r="Y16" s="23" t="s">
        <v>6</v>
      </c>
      <c r="Z16" s="27" t="s">
        <v>6</v>
      </c>
      <c r="AA16" s="35" t="s">
        <v>6</v>
      </c>
      <c r="AB16" s="5" t="s">
        <v>6</v>
      </c>
      <c r="AC16" s="5" t="s">
        <v>6</v>
      </c>
      <c r="AD16" s="5" t="s">
        <v>6</v>
      </c>
      <c r="AE16" s="18" t="s">
        <v>6</v>
      </c>
      <c r="AF16" s="24" t="s">
        <v>6</v>
      </c>
    </row>
    <row r="17" spans="2:32" x14ac:dyDescent="0.3">
      <c r="B17" s="7" t="s">
        <v>160</v>
      </c>
      <c r="C17" s="1" t="s">
        <v>160</v>
      </c>
      <c r="D17" s="6" t="s">
        <v>160</v>
      </c>
      <c r="E17" s="1" t="s">
        <v>160</v>
      </c>
      <c r="F17" s="1" t="s">
        <v>160</v>
      </c>
      <c r="G17" s="1" t="s">
        <v>160</v>
      </c>
      <c r="H17" s="1" t="s">
        <v>160</v>
      </c>
      <c r="I17" s="1" t="s">
        <v>160</v>
      </c>
      <c r="J17" s="1" t="s">
        <v>160</v>
      </c>
      <c r="K17" s="1" t="s">
        <v>160</v>
      </c>
      <c r="L17" s="1" t="s">
        <v>160</v>
      </c>
      <c r="M17" s="1" t="s">
        <v>160</v>
      </c>
      <c r="N17" s="1" t="s">
        <v>160</v>
      </c>
      <c r="O17" s="1" t="s">
        <v>160</v>
      </c>
      <c r="P17" s="1" t="s">
        <v>160</v>
      </c>
      <c r="Q17" s="1" t="s">
        <v>160</v>
      </c>
      <c r="R17" s="1" t="s">
        <v>160</v>
      </c>
      <c r="S17" s="1" t="s">
        <v>160</v>
      </c>
      <c r="T17" s="1" t="s">
        <v>160</v>
      </c>
      <c r="U17" s="1" t="s">
        <v>160</v>
      </c>
      <c r="V17" s="1" t="s">
        <v>160</v>
      </c>
      <c r="W17" s="1" t="s">
        <v>160</v>
      </c>
      <c r="X17" s="1" t="s">
        <v>160</v>
      </c>
      <c r="Y17" s="1" t="s">
        <v>160</v>
      </c>
      <c r="Z17" s="1" t="s">
        <v>160</v>
      </c>
      <c r="AA17" s="1" t="s">
        <v>160</v>
      </c>
      <c r="AB17" s="1" t="s">
        <v>160</v>
      </c>
      <c r="AC17" s="1" t="s">
        <v>160</v>
      </c>
      <c r="AD17" s="1" t="s">
        <v>160</v>
      </c>
      <c r="AE17" s="1" t="s">
        <v>160</v>
      </c>
      <c r="AF17" s="1" t="s">
        <v>160</v>
      </c>
    </row>
    <row r="18" spans="2:32" ht="28" x14ac:dyDescent="0.3">
      <c r="B18" s="17" t="s">
        <v>234</v>
      </c>
      <c r="C18" s="12" t="s">
        <v>118</v>
      </c>
      <c r="D18" s="11"/>
      <c r="E18" s="2"/>
      <c r="F18" s="2"/>
      <c r="G18" s="2"/>
      <c r="H18" s="2"/>
      <c r="I18" s="3">
        <f>SUM('GMIC-NC_2022-Q3_SCDPT4'!SCDPT4_050BEGINNG_7:'GMIC-NC_2022-Q3_SCDPT4'!SCDPT4_050ENDINGG_7)</f>
        <v>0</v>
      </c>
      <c r="J18" s="3">
        <f>SUM('GMIC-NC_2022-Q3_SCDPT4'!SCDPT4_050BEGINNG_8:'GMIC-NC_2022-Q3_SCDPT4'!SCDPT4_050ENDINGG_8)</f>
        <v>0</v>
      </c>
      <c r="K18" s="3">
        <f>SUM('GMIC-NC_2022-Q3_SCDPT4'!SCDPT4_050BEGINNG_9:'GMIC-NC_2022-Q3_SCDPT4'!SCDPT4_050ENDINGG_9)</f>
        <v>0</v>
      </c>
      <c r="L18" s="3">
        <f>SUM('GMIC-NC_2022-Q3_SCDPT4'!SCDPT4_050BEGINNG_10:'GMIC-NC_2022-Q3_SCDPT4'!SCDPT4_050ENDINGG_10)</f>
        <v>0</v>
      </c>
      <c r="M18" s="3">
        <f>SUM('GMIC-NC_2022-Q3_SCDPT4'!SCDPT4_050BEGINNG_11:'GMIC-NC_2022-Q3_SCDPT4'!SCDPT4_050ENDINGG_11)</f>
        <v>0</v>
      </c>
      <c r="N18" s="3">
        <f>SUM('GMIC-NC_2022-Q3_SCDPT4'!SCDPT4_050BEGINNG_12:'GMIC-NC_2022-Q3_SCDPT4'!SCDPT4_050ENDINGG_12)</f>
        <v>0</v>
      </c>
      <c r="O18" s="3">
        <f>SUM('GMIC-NC_2022-Q3_SCDPT4'!SCDPT4_050BEGINNG_13:'GMIC-NC_2022-Q3_SCDPT4'!SCDPT4_050ENDINGG_13)</f>
        <v>0</v>
      </c>
      <c r="P18" s="3">
        <f>SUM('GMIC-NC_2022-Q3_SCDPT4'!SCDPT4_050BEGINNG_14:'GMIC-NC_2022-Q3_SCDPT4'!SCDPT4_050ENDINGG_14)</f>
        <v>0</v>
      </c>
      <c r="Q18" s="3">
        <f>SUM('GMIC-NC_2022-Q3_SCDPT4'!SCDPT4_050BEGINNG_15:'GMIC-NC_2022-Q3_SCDPT4'!SCDPT4_050ENDINGG_15)</f>
        <v>0</v>
      </c>
      <c r="R18" s="3">
        <f>SUM('GMIC-NC_2022-Q3_SCDPT4'!SCDPT4_050BEGINNG_16:'GMIC-NC_2022-Q3_SCDPT4'!SCDPT4_050ENDINGG_16)</f>
        <v>0</v>
      </c>
      <c r="S18" s="3">
        <f>SUM('GMIC-NC_2022-Q3_SCDPT4'!SCDPT4_050BEGINNG_17:'GMIC-NC_2022-Q3_SCDPT4'!SCDPT4_050ENDINGG_17)</f>
        <v>0</v>
      </c>
      <c r="T18" s="3">
        <f>SUM('GMIC-NC_2022-Q3_SCDPT4'!SCDPT4_050BEGINNG_18:'GMIC-NC_2022-Q3_SCDPT4'!SCDPT4_050ENDINGG_18)</f>
        <v>0</v>
      </c>
      <c r="U18" s="3">
        <f>SUM('GMIC-NC_2022-Q3_SCDPT4'!SCDPT4_050BEGINNG_19:'GMIC-NC_2022-Q3_SCDPT4'!SCDPT4_050ENDINGG_19)</f>
        <v>0</v>
      </c>
      <c r="V18" s="3">
        <f>SUM('GMIC-NC_2022-Q3_SCDPT4'!SCDPT4_050BEGINNG_20:'GMIC-NC_2022-Q3_SCDPT4'!SCDPT4_050ENDINGG_20)</f>
        <v>0</v>
      </c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2:32" x14ac:dyDescent="0.3">
      <c r="B19" s="7" t="s">
        <v>160</v>
      </c>
      <c r="C19" s="1" t="s">
        <v>160</v>
      </c>
      <c r="D19" s="6" t="s">
        <v>160</v>
      </c>
      <c r="E19" s="1" t="s">
        <v>160</v>
      </c>
      <c r="F19" s="1" t="s">
        <v>160</v>
      </c>
      <c r="G19" s="1" t="s">
        <v>160</v>
      </c>
      <c r="H19" s="1" t="s">
        <v>160</v>
      </c>
      <c r="I19" s="1" t="s">
        <v>160</v>
      </c>
      <c r="J19" s="1" t="s">
        <v>160</v>
      </c>
      <c r="K19" s="1" t="s">
        <v>160</v>
      </c>
      <c r="L19" s="1" t="s">
        <v>160</v>
      </c>
      <c r="M19" s="1" t="s">
        <v>160</v>
      </c>
      <c r="N19" s="1" t="s">
        <v>160</v>
      </c>
      <c r="O19" s="1" t="s">
        <v>160</v>
      </c>
      <c r="P19" s="1" t="s">
        <v>160</v>
      </c>
      <c r="Q19" s="1" t="s">
        <v>160</v>
      </c>
      <c r="R19" s="1" t="s">
        <v>160</v>
      </c>
      <c r="S19" s="1" t="s">
        <v>160</v>
      </c>
      <c r="T19" s="1" t="s">
        <v>160</v>
      </c>
      <c r="U19" s="1" t="s">
        <v>160</v>
      </c>
      <c r="V19" s="1" t="s">
        <v>160</v>
      </c>
      <c r="W19" s="1" t="s">
        <v>160</v>
      </c>
      <c r="X19" s="1" t="s">
        <v>160</v>
      </c>
      <c r="Y19" s="1" t="s">
        <v>160</v>
      </c>
      <c r="Z19" s="1" t="s">
        <v>160</v>
      </c>
      <c r="AA19" s="1" t="s">
        <v>160</v>
      </c>
      <c r="AB19" s="1" t="s">
        <v>160</v>
      </c>
      <c r="AC19" s="1" t="s">
        <v>160</v>
      </c>
      <c r="AD19" s="1" t="s">
        <v>160</v>
      </c>
      <c r="AE19" s="1" t="s">
        <v>160</v>
      </c>
      <c r="AF19" s="1" t="s">
        <v>160</v>
      </c>
    </row>
    <row r="20" spans="2:32" x14ac:dyDescent="0.3">
      <c r="B20" s="13" t="s">
        <v>217</v>
      </c>
      <c r="C20" s="20" t="s">
        <v>233</v>
      </c>
      <c r="D20" s="16" t="s">
        <v>6</v>
      </c>
      <c r="E20" s="14" t="s">
        <v>6</v>
      </c>
      <c r="F20" s="15"/>
      <c r="G20" s="5" t="s">
        <v>6</v>
      </c>
      <c r="H20" s="2"/>
      <c r="I20" s="4"/>
      <c r="J20" s="4"/>
      <c r="K20" s="4"/>
      <c r="L20" s="4"/>
      <c r="M20" s="4"/>
      <c r="N20" s="4"/>
      <c r="O20" s="4"/>
      <c r="P20" s="19"/>
      <c r="Q20" s="4"/>
      <c r="R20" s="4"/>
      <c r="S20" s="4"/>
      <c r="T20" s="4"/>
      <c r="U20" s="19"/>
      <c r="V20" s="4"/>
      <c r="W20" s="15"/>
      <c r="X20" s="22" t="s">
        <v>6</v>
      </c>
      <c r="Y20" s="23" t="s">
        <v>6</v>
      </c>
      <c r="Z20" s="27" t="s">
        <v>6</v>
      </c>
      <c r="AA20" s="35" t="s">
        <v>6</v>
      </c>
      <c r="AB20" s="5" t="s">
        <v>6</v>
      </c>
      <c r="AC20" s="5" t="s">
        <v>6</v>
      </c>
      <c r="AD20" s="5" t="s">
        <v>6</v>
      </c>
      <c r="AE20" s="18" t="s">
        <v>6</v>
      </c>
      <c r="AF20" s="24" t="s">
        <v>6</v>
      </c>
    </row>
    <row r="21" spans="2:32" x14ac:dyDescent="0.3">
      <c r="B21" s="7" t="s">
        <v>160</v>
      </c>
      <c r="C21" s="1" t="s">
        <v>160</v>
      </c>
      <c r="D21" s="6" t="s">
        <v>160</v>
      </c>
      <c r="E21" s="1" t="s">
        <v>160</v>
      </c>
      <c r="F21" s="1" t="s">
        <v>160</v>
      </c>
      <c r="G21" s="1" t="s">
        <v>160</v>
      </c>
      <c r="H21" s="1" t="s">
        <v>160</v>
      </c>
      <c r="I21" s="1" t="s">
        <v>160</v>
      </c>
      <c r="J21" s="1" t="s">
        <v>160</v>
      </c>
      <c r="K21" s="1" t="s">
        <v>160</v>
      </c>
      <c r="L21" s="1" t="s">
        <v>160</v>
      </c>
      <c r="M21" s="1" t="s">
        <v>160</v>
      </c>
      <c r="N21" s="1" t="s">
        <v>160</v>
      </c>
      <c r="O21" s="1" t="s">
        <v>160</v>
      </c>
      <c r="P21" s="1" t="s">
        <v>160</v>
      </c>
      <c r="Q21" s="1" t="s">
        <v>160</v>
      </c>
      <c r="R21" s="1" t="s">
        <v>160</v>
      </c>
      <c r="S21" s="1" t="s">
        <v>160</v>
      </c>
      <c r="T21" s="1" t="s">
        <v>160</v>
      </c>
      <c r="U21" s="1" t="s">
        <v>160</v>
      </c>
      <c r="V21" s="1" t="s">
        <v>160</v>
      </c>
      <c r="W21" s="1" t="s">
        <v>160</v>
      </c>
      <c r="X21" s="1" t="s">
        <v>160</v>
      </c>
      <c r="Y21" s="1" t="s">
        <v>160</v>
      </c>
      <c r="Z21" s="1" t="s">
        <v>160</v>
      </c>
      <c r="AA21" s="1" t="s">
        <v>160</v>
      </c>
      <c r="AB21" s="1" t="s">
        <v>160</v>
      </c>
      <c r="AC21" s="1" t="s">
        <v>160</v>
      </c>
      <c r="AD21" s="1" t="s">
        <v>160</v>
      </c>
      <c r="AE21" s="1" t="s">
        <v>160</v>
      </c>
      <c r="AF21" s="1" t="s">
        <v>160</v>
      </c>
    </row>
    <row r="22" spans="2:32" ht="56" x14ac:dyDescent="0.3">
      <c r="B22" s="17" t="s">
        <v>8</v>
      </c>
      <c r="C22" s="12" t="s">
        <v>182</v>
      </c>
      <c r="D22" s="11"/>
      <c r="E22" s="2"/>
      <c r="F22" s="2"/>
      <c r="G22" s="2"/>
      <c r="H22" s="2"/>
      <c r="I22" s="3">
        <f>SUM('GMIC-NC_2022-Q3_SCDPT4'!SCDPT4_070BEGINNG_7:'GMIC-NC_2022-Q3_SCDPT4'!SCDPT4_070ENDINGG_7)</f>
        <v>0</v>
      </c>
      <c r="J22" s="3">
        <f>SUM('GMIC-NC_2022-Q3_SCDPT4'!SCDPT4_070BEGINNG_8:'GMIC-NC_2022-Q3_SCDPT4'!SCDPT4_070ENDINGG_8)</f>
        <v>0</v>
      </c>
      <c r="K22" s="3">
        <f>SUM('GMIC-NC_2022-Q3_SCDPT4'!SCDPT4_070BEGINNG_9:'GMIC-NC_2022-Q3_SCDPT4'!SCDPT4_070ENDINGG_9)</f>
        <v>0</v>
      </c>
      <c r="L22" s="3">
        <f>SUM('GMIC-NC_2022-Q3_SCDPT4'!SCDPT4_070BEGINNG_10:'GMIC-NC_2022-Q3_SCDPT4'!SCDPT4_070ENDINGG_10)</f>
        <v>0</v>
      </c>
      <c r="M22" s="3">
        <f>SUM('GMIC-NC_2022-Q3_SCDPT4'!SCDPT4_070BEGINNG_11:'GMIC-NC_2022-Q3_SCDPT4'!SCDPT4_070ENDINGG_11)</f>
        <v>0</v>
      </c>
      <c r="N22" s="3">
        <f>SUM('GMIC-NC_2022-Q3_SCDPT4'!SCDPT4_070BEGINNG_12:'GMIC-NC_2022-Q3_SCDPT4'!SCDPT4_070ENDINGG_12)</f>
        <v>0</v>
      </c>
      <c r="O22" s="3">
        <f>SUM('GMIC-NC_2022-Q3_SCDPT4'!SCDPT4_070BEGINNG_13:'GMIC-NC_2022-Q3_SCDPT4'!SCDPT4_070ENDINGG_13)</f>
        <v>0</v>
      </c>
      <c r="P22" s="3">
        <f>SUM('GMIC-NC_2022-Q3_SCDPT4'!SCDPT4_070BEGINNG_14:'GMIC-NC_2022-Q3_SCDPT4'!SCDPT4_070ENDINGG_14)</f>
        <v>0</v>
      </c>
      <c r="Q22" s="3">
        <f>SUM('GMIC-NC_2022-Q3_SCDPT4'!SCDPT4_070BEGINNG_15:'GMIC-NC_2022-Q3_SCDPT4'!SCDPT4_070ENDINGG_15)</f>
        <v>0</v>
      </c>
      <c r="R22" s="3">
        <f>SUM('GMIC-NC_2022-Q3_SCDPT4'!SCDPT4_070BEGINNG_16:'GMIC-NC_2022-Q3_SCDPT4'!SCDPT4_070ENDINGG_16)</f>
        <v>0</v>
      </c>
      <c r="S22" s="3">
        <f>SUM('GMIC-NC_2022-Q3_SCDPT4'!SCDPT4_070BEGINNG_17:'GMIC-NC_2022-Q3_SCDPT4'!SCDPT4_070ENDINGG_17)</f>
        <v>0</v>
      </c>
      <c r="T22" s="3">
        <f>SUM('GMIC-NC_2022-Q3_SCDPT4'!SCDPT4_070BEGINNG_18:'GMIC-NC_2022-Q3_SCDPT4'!SCDPT4_070ENDINGG_18)</f>
        <v>0</v>
      </c>
      <c r="U22" s="3">
        <f>SUM('GMIC-NC_2022-Q3_SCDPT4'!SCDPT4_070BEGINNG_19:'GMIC-NC_2022-Q3_SCDPT4'!SCDPT4_070ENDINGG_19)</f>
        <v>0</v>
      </c>
      <c r="V22" s="3">
        <f>SUM('GMIC-NC_2022-Q3_SCDPT4'!SCDPT4_070BEGINNG_20:'GMIC-NC_2022-Q3_SCDPT4'!SCDPT4_070ENDINGG_20)</f>
        <v>0</v>
      </c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2:32" x14ac:dyDescent="0.3">
      <c r="B23" s="7" t="s">
        <v>160</v>
      </c>
      <c r="C23" s="1" t="s">
        <v>160</v>
      </c>
      <c r="D23" s="6" t="s">
        <v>160</v>
      </c>
      <c r="E23" s="1" t="s">
        <v>160</v>
      </c>
      <c r="F23" s="1" t="s">
        <v>160</v>
      </c>
      <c r="G23" s="1" t="s">
        <v>160</v>
      </c>
      <c r="H23" s="1" t="s">
        <v>160</v>
      </c>
      <c r="I23" s="1" t="s">
        <v>160</v>
      </c>
      <c r="J23" s="1" t="s">
        <v>160</v>
      </c>
      <c r="K23" s="1" t="s">
        <v>160</v>
      </c>
      <c r="L23" s="1" t="s">
        <v>160</v>
      </c>
      <c r="M23" s="1" t="s">
        <v>160</v>
      </c>
      <c r="N23" s="1" t="s">
        <v>160</v>
      </c>
      <c r="O23" s="1" t="s">
        <v>160</v>
      </c>
      <c r="P23" s="1" t="s">
        <v>160</v>
      </c>
      <c r="Q23" s="1" t="s">
        <v>160</v>
      </c>
      <c r="R23" s="1" t="s">
        <v>160</v>
      </c>
      <c r="S23" s="1" t="s">
        <v>160</v>
      </c>
      <c r="T23" s="1" t="s">
        <v>160</v>
      </c>
      <c r="U23" s="1" t="s">
        <v>160</v>
      </c>
      <c r="V23" s="1" t="s">
        <v>160</v>
      </c>
      <c r="W23" s="1" t="s">
        <v>160</v>
      </c>
      <c r="X23" s="1" t="s">
        <v>160</v>
      </c>
      <c r="Y23" s="1" t="s">
        <v>160</v>
      </c>
      <c r="Z23" s="1" t="s">
        <v>160</v>
      </c>
      <c r="AA23" s="1" t="s">
        <v>160</v>
      </c>
      <c r="AB23" s="1" t="s">
        <v>160</v>
      </c>
      <c r="AC23" s="1" t="s">
        <v>160</v>
      </c>
      <c r="AD23" s="1" t="s">
        <v>160</v>
      </c>
      <c r="AE23" s="1" t="s">
        <v>160</v>
      </c>
      <c r="AF23" s="1" t="s">
        <v>160</v>
      </c>
    </row>
    <row r="24" spans="2:32" x14ac:dyDescent="0.3">
      <c r="B24" s="13" t="s">
        <v>251</v>
      </c>
      <c r="C24" s="20" t="s">
        <v>233</v>
      </c>
      <c r="D24" s="16" t="s">
        <v>6</v>
      </c>
      <c r="E24" s="14" t="s">
        <v>6</v>
      </c>
      <c r="F24" s="15"/>
      <c r="G24" s="5" t="s">
        <v>6</v>
      </c>
      <c r="H24" s="2"/>
      <c r="I24" s="4"/>
      <c r="J24" s="4"/>
      <c r="K24" s="4"/>
      <c r="L24" s="4"/>
      <c r="M24" s="4"/>
      <c r="N24" s="4"/>
      <c r="O24" s="4"/>
      <c r="P24" s="19"/>
      <c r="Q24" s="4"/>
      <c r="R24" s="4"/>
      <c r="S24" s="4"/>
      <c r="T24" s="4"/>
      <c r="U24" s="19"/>
      <c r="V24" s="4"/>
      <c r="W24" s="15"/>
      <c r="X24" s="22" t="s">
        <v>6</v>
      </c>
      <c r="Y24" s="23" t="s">
        <v>6</v>
      </c>
      <c r="Z24" s="27" t="s">
        <v>6</v>
      </c>
      <c r="AA24" s="35" t="s">
        <v>6</v>
      </c>
      <c r="AB24" s="5" t="s">
        <v>6</v>
      </c>
      <c r="AC24" s="5" t="s">
        <v>6</v>
      </c>
      <c r="AD24" s="5" t="s">
        <v>6</v>
      </c>
      <c r="AE24" s="18" t="s">
        <v>6</v>
      </c>
      <c r="AF24" s="24" t="s">
        <v>6</v>
      </c>
    </row>
    <row r="25" spans="2:32" x14ac:dyDescent="0.3">
      <c r="B25" s="7" t="s">
        <v>160</v>
      </c>
      <c r="C25" s="1" t="s">
        <v>160</v>
      </c>
      <c r="D25" s="6" t="s">
        <v>160</v>
      </c>
      <c r="E25" s="1" t="s">
        <v>160</v>
      </c>
      <c r="F25" s="1" t="s">
        <v>160</v>
      </c>
      <c r="G25" s="1" t="s">
        <v>160</v>
      </c>
      <c r="H25" s="1" t="s">
        <v>160</v>
      </c>
      <c r="I25" s="1" t="s">
        <v>160</v>
      </c>
      <c r="J25" s="1" t="s">
        <v>160</v>
      </c>
      <c r="K25" s="1" t="s">
        <v>160</v>
      </c>
      <c r="L25" s="1" t="s">
        <v>160</v>
      </c>
      <c r="M25" s="1" t="s">
        <v>160</v>
      </c>
      <c r="N25" s="1" t="s">
        <v>160</v>
      </c>
      <c r="O25" s="1" t="s">
        <v>160</v>
      </c>
      <c r="P25" s="1" t="s">
        <v>160</v>
      </c>
      <c r="Q25" s="1" t="s">
        <v>160</v>
      </c>
      <c r="R25" s="1" t="s">
        <v>160</v>
      </c>
      <c r="S25" s="1" t="s">
        <v>160</v>
      </c>
      <c r="T25" s="1" t="s">
        <v>160</v>
      </c>
      <c r="U25" s="1" t="s">
        <v>160</v>
      </c>
      <c r="V25" s="1" t="s">
        <v>160</v>
      </c>
      <c r="W25" s="1" t="s">
        <v>160</v>
      </c>
      <c r="X25" s="1" t="s">
        <v>160</v>
      </c>
      <c r="Y25" s="1" t="s">
        <v>160</v>
      </c>
      <c r="Z25" s="1" t="s">
        <v>160</v>
      </c>
      <c r="AA25" s="1" t="s">
        <v>160</v>
      </c>
      <c r="AB25" s="1" t="s">
        <v>160</v>
      </c>
      <c r="AC25" s="1" t="s">
        <v>160</v>
      </c>
      <c r="AD25" s="1" t="s">
        <v>160</v>
      </c>
      <c r="AE25" s="1" t="s">
        <v>160</v>
      </c>
      <c r="AF25" s="1" t="s">
        <v>160</v>
      </c>
    </row>
    <row r="26" spans="2:32" ht="28" x14ac:dyDescent="0.3">
      <c r="B26" s="17" t="s">
        <v>40</v>
      </c>
      <c r="C26" s="12" t="s">
        <v>41</v>
      </c>
      <c r="D26" s="11"/>
      <c r="E26" s="2"/>
      <c r="F26" s="2"/>
      <c r="G26" s="2"/>
      <c r="H26" s="2"/>
      <c r="I26" s="3">
        <f>SUM('GMIC-NC_2022-Q3_SCDPT4'!SCDPT4_090BEGINNG_7:'GMIC-NC_2022-Q3_SCDPT4'!SCDPT4_090ENDINGG_7)</f>
        <v>0</v>
      </c>
      <c r="J26" s="3">
        <f>SUM('GMIC-NC_2022-Q3_SCDPT4'!SCDPT4_090BEGINNG_8:'GMIC-NC_2022-Q3_SCDPT4'!SCDPT4_090ENDINGG_8)</f>
        <v>0</v>
      </c>
      <c r="K26" s="3">
        <f>SUM('GMIC-NC_2022-Q3_SCDPT4'!SCDPT4_090BEGINNG_9:'GMIC-NC_2022-Q3_SCDPT4'!SCDPT4_090ENDINGG_9)</f>
        <v>0</v>
      </c>
      <c r="L26" s="3">
        <f>SUM('GMIC-NC_2022-Q3_SCDPT4'!SCDPT4_090BEGINNG_10:'GMIC-NC_2022-Q3_SCDPT4'!SCDPT4_090ENDINGG_10)</f>
        <v>0</v>
      </c>
      <c r="M26" s="3">
        <f>SUM('GMIC-NC_2022-Q3_SCDPT4'!SCDPT4_090BEGINNG_11:'GMIC-NC_2022-Q3_SCDPT4'!SCDPT4_090ENDINGG_11)</f>
        <v>0</v>
      </c>
      <c r="N26" s="3">
        <f>SUM('GMIC-NC_2022-Q3_SCDPT4'!SCDPT4_090BEGINNG_12:'GMIC-NC_2022-Q3_SCDPT4'!SCDPT4_090ENDINGG_12)</f>
        <v>0</v>
      </c>
      <c r="O26" s="3">
        <f>SUM('GMIC-NC_2022-Q3_SCDPT4'!SCDPT4_090BEGINNG_13:'GMIC-NC_2022-Q3_SCDPT4'!SCDPT4_090ENDINGG_13)</f>
        <v>0</v>
      </c>
      <c r="P26" s="3">
        <f>SUM('GMIC-NC_2022-Q3_SCDPT4'!SCDPT4_090BEGINNG_14:'GMIC-NC_2022-Q3_SCDPT4'!SCDPT4_090ENDINGG_14)</f>
        <v>0</v>
      </c>
      <c r="Q26" s="3">
        <f>SUM('GMIC-NC_2022-Q3_SCDPT4'!SCDPT4_090BEGINNG_15:'GMIC-NC_2022-Q3_SCDPT4'!SCDPT4_090ENDINGG_15)</f>
        <v>0</v>
      </c>
      <c r="R26" s="3">
        <f>SUM('GMIC-NC_2022-Q3_SCDPT4'!SCDPT4_090BEGINNG_16:'GMIC-NC_2022-Q3_SCDPT4'!SCDPT4_090ENDINGG_16)</f>
        <v>0</v>
      </c>
      <c r="S26" s="3">
        <f>SUM('GMIC-NC_2022-Q3_SCDPT4'!SCDPT4_090BEGINNG_17:'GMIC-NC_2022-Q3_SCDPT4'!SCDPT4_090ENDINGG_17)</f>
        <v>0</v>
      </c>
      <c r="T26" s="3">
        <f>SUM('GMIC-NC_2022-Q3_SCDPT4'!SCDPT4_090BEGINNG_18:'GMIC-NC_2022-Q3_SCDPT4'!SCDPT4_090ENDINGG_18)</f>
        <v>0</v>
      </c>
      <c r="U26" s="3">
        <f>SUM('GMIC-NC_2022-Q3_SCDPT4'!SCDPT4_090BEGINNG_19:'GMIC-NC_2022-Q3_SCDPT4'!SCDPT4_090ENDINGG_19)</f>
        <v>0</v>
      </c>
      <c r="V26" s="3">
        <f>SUM('GMIC-NC_2022-Q3_SCDPT4'!SCDPT4_090BEGINNG_20:'GMIC-NC_2022-Q3_SCDPT4'!SCDPT4_090ENDINGG_20)</f>
        <v>0</v>
      </c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2:32" x14ac:dyDescent="0.3">
      <c r="B27" s="7" t="s">
        <v>160</v>
      </c>
      <c r="C27" s="1" t="s">
        <v>160</v>
      </c>
      <c r="D27" s="6" t="s">
        <v>160</v>
      </c>
      <c r="E27" s="1" t="s">
        <v>160</v>
      </c>
      <c r="F27" s="1" t="s">
        <v>160</v>
      </c>
      <c r="G27" s="1" t="s">
        <v>160</v>
      </c>
      <c r="H27" s="1" t="s">
        <v>160</v>
      </c>
      <c r="I27" s="1" t="s">
        <v>160</v>
      </c>
      <c r="J27" s="1" t="s">
        <v>160</v>
      </c>
      <c r="K27" s="1" t="s">
        <v>160</v>
      </c>
      <c r="L27" s="1" t="s">
        <v>160</v>
      </c>
      <c r="M27" s="1" t="s">
        <v>160</v>
      </c>
      <c r="N27" s="1" t="s">
        <v>160</v>
      </c>
      <c r="O27" s="1" t="s">
        <v>160</v>
      </c>
      <c r="P27" s="1" t="s">
        <v>160</v>
      </c>
      <c r="Q27" s="1" t="s">
        <v>160</v>
      </c>
      <c r="R27" s="1" t="s">
        <v>160</v>
      </c>
      <c r="S27" s="1" t="s">
        <v>160</v>
      </c>
      <c r="T27" s="1" t="s">
        <v>160</v>
      </c>
      <c r="U27" s="1" t="s">
        <v>160</v>
      </c>
      <c r="V27" s="1" t="s">
        <v>160</v>
      </c>
      <c r="W27" s="1" t="s">
        <v>160</v>
      </c>
      <c r="X27" s="1" t="s">
        <v>160</v>
      </c>
      <c r="Y27" s="1" t="s">
        <v>160</v>
      </c>
      <c r="Z27" s="1" t="s">
        <v>160</v>
      </c>
      <c r="AA27" s="1" t="s">
        <v>160</v>
      </c>
      <c r="AB27" s="1" t="s">
        <v>160</v>
      </c>
      <c r="AC27" s="1" t="s">
        <v>160</v>
      </c>
      <c r="AD27" s="1" t="s">
        <v>160</v>
      </c>
      <c r="AE27" s="1" t="s">
        <v>160</v>
      </c>
      <c r="AF27" s="1" t="s">
        <v>160</v>
      </c>
    </row>
    <row r="28" spans="2:32" x14ac:dyDescent="0.3">
      <c r="B28" s="13" t="s">
        <v>164</v>
      </c>
      <c r="C28" s="48" t="s">
        <v>211</v>
      </c>
      <c r="D28" s="16" t="s">
        <v>228</v>
      </c>
      <c r="E28" s="14" t="s">
        <v>6</v>
      </c>
      <c r="F28" s="33">
        <v>44743</v>
      </c>
      <c r="G28" s="5" t="s">
        <v>54</v>
      </c>
      <c r="H28" s="2"/>
      <c r="I28" s="4">
        <v>700000</v>
      </c>
      <c r="J28" s="4">
        <v>700000</v>
      </c>
      <c r="K28" s="4">
        <v>697606</v>
      </c>
      <c r="L28" s="4">
        <v>699736</v>
      </c>
      <c r="M28" s="4">
        <v>0</v>
      </c>
      <c r="N28" s="4">
        <v>264</v>
      </c>
      <c r="O28" s="4">
        <v>0</v>
      </c>
      <c r="P28" s="3">
        <f>'GMIC-NC_2022-Q3_SCDPT4'!SCDPT4_1100000001_11+'GMIC-NC_2022-Q3_SCDPT4'!SCDPT4_1100000001_12-'GMIC-NC_2022-Q3_SCDPT4'!SCDPT4_1100000001_13</f>
        <v>264</v>
      </c>
      <c r="Q28" s="4">
        <v>0</v>
      </c>
      <c r="R28" s="4">
        <v>700000</v>
      </c>
      <c r="S28" s="4">
        <v>0</v>
      </c>
      <c r="T28" s="4">
        <v>0</v>
      </c>
      <c r="U28" s="3">
        <f>'GMIC-NC_2022-Q3_SCDPT4'!SCDPT4_1100000001_17+'GMIC-NC_2022-Q3_SCDPT4'!SCDPT4_1100000001_18</f>
        <v>0</v>
      </c>
      <c r="V28" s="4">
        <v>20883</v>
      </c>
      <c r="W28" s="33">
        <v>44743</v>
      </c>
      <c r="X28" s="22" t="s">
        <v>161</v>
      </c>
      <c r="Y28" s="23" t="s">
        <v>220</v>
      </c>
      <c r="Z28" s="27" t="s">
        <v>19</v>
      </c>
      <c r="AA28" s="2"/>
      <c r="AB28" s="5" t="s">
        <v>6</v>
      </c>
      <c r="AC28" s="5" t="s">
        <v>246</v>
      </c>
      <c r="AD28" s="5" t="s">
        <v>71</v>
      </c>
      <c r="AE28" s="18" t="s">
        <v>6</v>
      </c>
      <c r="AF28" s="41" t="str">
        <f>CONCATENATE('GMIC-NC_2022-Q3_SCDPT4'!SCDPT4_1100000001_22.01,".",'GMIC-NC_2022-Q3_SCDPT4'!SCDPT4_1100000001_22.02,"",'GMIC-NC_2022-Q3_SCDPT4'!SCDPT4_1100000001_22.03)</f>
        <v>1.EFE</v>
      </c>
    </row>
    <row r="29" spans="2:32" x14ac:dyDescent="0.3">
      <c r="B29" s="13" t="s">
        <v>236</v>
      </c>
      <c r="C29" s="48" t="s">
        <v>247</v>
      </c>
      <c r="D29" s="16" t="s">
        <v>142</v>
      </c>
      <c r="E29" s="54" t="s">
        <v>6</v>
      </c>
      <c r="F29" s="33">
        <v>44829</v>
      </c>
      <c r="G29" s="5" t="s">
        <v>157</v>
      </c>
      <c r="H29" s="2"/>
      <c r="I29" s="4">
        <v>36374</v>
      </c>
      <c r="J29" s="4">
        <v>36374</v>
      </c>
      <c r="K29" s="4">
        <v>36368</v>
      </c>
      <c r="L29" s="4">
        <v>36369</v>
      </c>
      <c r="M29" s="4">
        <v>0</v>
      </c>
      <c r="N29" s="4">
        <v>4</v>
      </c>
      <c r="O29" s="4">
        <v>0</v>
      </c>
      <c r="P29" s="19">
        <v>4</v>
      </c>
      <c r="Q29" s="4">
        <v>0</v>
      </c>
      <c r="R29" s="4">
        <v>36374</v>
      </c>
      <c r="S29" s="4">
        <v>0</v>
      </c>
      <c r="T29" s="4">
        <v>0</v>
      </c>
      <c r="U29" s="19">
        <v>0</v>
      </c>
      <c r="V29" s="4">
        <v>563</v>
      </c>
      <c r="W29" s="33">
        <v>48785</v>
      </c>
      <c r="X29" s="56" t="s">
        <v>161</v>
      </c>
      <c r="Y29" s="55" t="s">
        <v>202</v>
      </c>
      <c r="Z29" s="50" t="s">
        <v>19</v>
      </c>
      <c r="AA29" s="2"/>
      <c r="AB29" s="5" t="s">
        <v>6</v>
      </c>
      <c r="AC29" s="5" t="s">
        <v>248</v>
      </c>
      <c r="AD29" s="5" t="s">
        <v>71</v>
      </c>
      <c r="AE29" s="18" t="s">
        <v>6</v>
      </c>
      <c r="AF29" s="24" t="s">
        <v>143</v>
      </c>
    </row>
    <row r="30" spans="2:32" x14ac:dyDescent="0.3">
      <c r="B30" s="7" t="s">
        <v>160</v>
      </c>
      <c r="C30" s="1" t="s">
        <v>160</v>
      </c>
      <c r="D30" s="6" t="s">
        <v>160</v>
      </c>
      <c r="E30" s="1" t="s">
        <v>160</v>
      </c>
      <c r="F30" s="1" t="s">
        <v>160</v>
      </c>
      <c r="G30" s="1" t="s">
        <v>160</v>
      </c>
      <c r="H30" s="1" t="s">
        <v>160</v>
      </c>
      <c r="I30" s="1" t="s">
        <v>160</v>
      </c>
      <c r="J30" s="1" t="s">
        <v>160</v>
      </c>
      <c r="K30" s="1" t="s">
        <v>160</v>
      </c>
      <c r="L30" s="1" t="s">
        <v>160</v>
      </c>
      <c r="M30" s="1" t="s">
        <v>160</v>
      </c>
      <c r="N30" s="1" t="s">
        <v>160</v>
      </c>
      <c r="O30" s="1" t="s">
        <v>160</v>
      </c>
      <c r="P30" s="1" t="s">
        <v>160</v>
      </c>
      <c r="Q30" s="1" t="s">
        <v>160</v>
      </c>
      <c r="R30" s="1" t="s">
        <v>160</v>
      </c>
      <c r="S30" s="1" t="s">
        <v>160</v>
      </c>
      <c r="T30" s="1" t="s">
        <v>160</v>
      </c>
      <c r="U30" s="1" t="s">
        <v>160</v>
      </c>
      <c r="V30" s="1" t="s">
        <v>160</v>
      </c>
      <c r="W30" s="1" t="s">
        <v>160</v>
      </c>
      <c r="X30" s="1" t="s">
        <v>160</v>
      </c>
      <c r="Y30" s="1" t="s">
        <v>160</v>
      </c>
      <c r="Z30" s="1" t="s">
        <v>160</v>
      </c>
      <c r="AA30" s="1" t="s">
        <v>160</v>
      </c>
      <c r="AB30" s="1" t="s">
        <v>160</v>
      </c>
      <c r="AC30" s="1" t="s">
        <v>160</v>
      </c>
      <c r="AD30" s="1" t="s">
        <v>160</v>
      </c>
      <c r="AE30" s="1" t="s">
        <v>160</v>
      </c>
      <c r="AF30" s="1" t="s">
        <v>160</v>
      </c>
    </row>
    <row r="31" spans="2:32" ht="42" x14ac:dyDescent="0.3">
      <c r="B31" s="17" t="s">
        <v>151</v>
      </c>
      <c r="C31" s="12" t="s">
        <v>21</v>
      </c>
      <c r="D31" s="11"/>
      <c r="E31" s="2"/>
      <c r="F31" s="2"/>
      <c r="G31" s="2"/>
      <c r="H31" s="2"/>
      <c r="I31" s="3">
        <f>SUM('GMIC-NC_2022-Q3_SCDPT4'!SCDPT4_110BEGINNG_7:'GMIC-NC_2022-Q3_SCDPT4'!SCDPT4_110ENDINGG_7)</f>
        <v>736374</v>
      </c>
      <c r="J31" s="3">
        <f>SUM('GMIC-NC_2022-Q3_SCDPT4'!SCDPT4_110BEGINNG_8:'GMIC-NC_2022-Q3_SCDPT4'!SCDPT4_110ENDINGG_8)</f>
        <v>736374</v>
      </c>
      <c r="K31" s="3">
        <f>SUM('GMIC-NC_2022-Q3_SCDPT4'!SCDPT4_110BEGINNG_9:'GMIC-NC_2022-Q3_SCDPT4'!SCDPT4_110ENDINGG_9)</f>
        <v>733974</v>
      </c>
      <c r="L31" s="3">
        <f>SUM('GMIC-NC_2022-Q3_SCDPT4'!SCDPT4_110BEGINNG_10:'GMIC-NC_2022-Q3_SCDPT4'!SCDPT4_110ENDINGG_10)</f>
        <v>736105</v>
      </c>
      <c r="M31" s="3">
        <f>SUM('GMIC-NC_2022-Q3_SCDPT4'!SCDPT4_110BEGINNG_11:'GMIC-NC_2022-Q3_SCDPT4'!SCDPT4_110ENDINGG_11)</f>
        <v>0</v>
      </c>
      <c r="N31" s="3">
        <f>SUM('GMIC-NC_2022-Q3_SCDPT4'!SCDPT4_110BEGINNG_12:'GMIC-NC_2022-Q3_SCDPT4'!SCDPT4_110ENDINGG_12)</f>
        <v>268</v>
      </c>
      <c r="O31" s="3">
        <f>SUM('GMIC-NC_2022-Q3_SCDPT4'!SCDPT4_110BEGINNG_13:'GMIC-NC_2022-Q3_SCDPT4'!SCDPT4_110ENDINGG_13)</f>
        <v>0</v>
      </c>
      <c r="P31" s="3">
        <f>SUM('GMIC-NC_2022-Q3_SCDPT4'!SCDPT4_110BEGINNG_14:'GMIC-NC_2022-Q3_SCDPT4'!SCDPT4_110ENDINGG_14)</f>
        <v>268</v>
      </c>
      <c r="Q31" s="3">
        <f>SUM('GMIC-NC_2022-Q3_SCDPT4'!SCDPT4_110BEGINNG_15:'GMIC-NC_2022-Q3_SCDPT4'!SCDPT4_110ENDINGG_15)</f>
        <v>0</v>
      </c>
      <c r="R31" s="3">
        <f>SUM('GMIC-NC_2022-Q3_SCDPT4'!SCDPT4_110BEGINNG_16:'GMIC-NC_2022-Q3_SCDPT4'!SCDPT4_110ENDINGG_16)</f>
        <v>736374</v>
      </c>
      <c r="S31" s="3">
        <f>SUM('GMIC-NC_2022-Q3_SCDPT4'!SCDPT4_110BEGINNG_17:'GMIC-NC_2022-Q3_SCDPT4'!SCDPT4_110ENDINGG_17)</f>
        <v>0</v>
      </c>
      <c r="T31" s="3">
        <f>SUM('GMIC-NC_2022-Q3_SCDPT4'!SCDPT4_110BEGINNG_18:'GMIC-NC_2022-Q3_SCDPT4'!SCDPT4_110ENDINGG_18)</f>
        <v>0</v>
      </c>
      <c r="U31" s="3">
        <f>SUM('GMIC-NC_2022-Q3_SCDPT4'!SCDPT4_110BEGINNG_19:'GMIC-NC_2022-Q3_SCDPT4'!SCDPT4_110ENDINGG_19)</f>
        <v>0</v>
      </c>
      <c r="V31" s="3">
        <f>SUM('GMIC-NC_2022-Q3_SCDPT4'!SCDPT4_110BEGINNG_20:'GMIC-NC_2022-Q3_SCDPT4'!SCDPT4_110ENDINGG_20)</f>
        <v>21446</v>
      </c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2:32" x14ac:dyDescent="0.3">
      <c r="B32" s="7" t="s">
        <v>160</v>
      </c>
      <c r="C32" s="1" t="s">
        <v>160</v>
      </c>
      <c r="D32" s="6" t="s">
        <v>160</v>
      </c>
      <c r="E32" s="1" t="s">
        <v>160</v>
      </c>
      <c r="F32" s="1" t="s">
        <v>160</v>
      </c>
      <c r="G32" s="1" t="s">
        <v>160</v>
      </c>
      <c r="H32" s="1" t="s">
        <v>160</v>
      </c>
      <c r="I32" s="1" t="s">
        <v>160</v>
      </c>
      <c r="J32" s="1" t="s">
        <v>160</v>
      </c>
      <c r="K32" s="1" t="s">
        <v>160</v>
      </c>
      <c r="L32" s="1" t="s">
        <v>160</v>
      </c>
      <c r="M32" s="1" t="s">
        <v>160</v>
      </c>
      <c r="N32" s="1" t="s">
        <v>160</v>
      </c>
      <c r="O32" s="1" t="s">
        <v>160</v>
      </c>
      <c r="P32" s="1" t="s">
        <v>160</v>
      </c>
      <c r="Q32" s="1" t="s">
        <v>160</v>
      </c>
      <c r="R32" s="1" t="s">
        <v>160</v>
      </c>
      <c r="S32" s="1" t="s">
        <v>160</v>
      </c>
      <c r="T32" s="1" t="s">
        <v>160</v>
      </c>
      <c r="U32" s="1" t="s">
        <v>160</v>
      </c>
      <c r="V32" s="1" t="s">
        <v>160</v>
      </c>
      <c r="W32" s="1" t="s">
        <v>160</v>
      </c>
      <c r="X32" s="1" t="s">
        <v>160</v>
      </c>
      <c r="Y32" s="1" t="s">
        <v>160</v>
      </c>
      <c r="Z32" s="1" t="s">
        <v>160</v>
      </c>
      <c r="AA32" s="1" t="s">
        <v>160</v>
      </c>
      <c r="AB32" s="1" t="s">
        <v>160</v>
      </c>
      <c r="AC32" s="1" t="s">
        <v>160</v>
      </c>
      <c r="AD32" s="1" t="s">
        <v>160</v>
      </c>
      <c r="AE32" s="1" t="s">
        <v>160</v>
      </c>
      <c r="AF32" s="1" t="s">
        <v>160</v>
      </c>
    </row>
    <row r="33" spans="2:32" x14ac:dyDescent="0.3">
      <c r="B33" s="13" t="s">
        <v>136</v>
      </c>
      <c r="C33" s="20" t="s">
        <v>233</v>
      </c>
      <c r="D33" s="16" t="s">
        <v>6</v>
      </c>
      <c r="E33" s="14" t="s">
        <v>6</v>
      </c>
      <c r="F33" s="15"/>
      <c r="G33" s="5" t="s">
        <v>6</v>
      </c>
      <c r="H33" s="2"/>
      <c r="I33" s="4"/>
      <c r="J33" s="4"/>
      <c r="K33" s="4"/>
      <c r="L33" s="4"/>
      <c r="M33" s="4"/>
      <c r="N33" s="4"/>
      <c r="O33" s="4"/>
      <c r="P33" s="19"/>
      <c r="Q33" s="4"/>
      <c r="R33" s="4"/>
      <c r="S33" s="4"/>
      <c r="T33" s="4"/>
      <c r="U33" s="19"/>
      <c r="V33" s="4"/>
      <c r="W33" s="15"/>
      <c r="X33" s="22" t="s">
        <v>6</v>
      </c>
      <c r="Y33" s="23" t="s">
        <v>6</v>
      </c>
      <c r="Z33" s="27" t="s">
        <v>6</v>
      </c>
      <c r="AA33" s="2"/>
      <c r="AB33" s="5" t="s">
        <v>6</v>
      </c>
      <c r="AC33" s="5" t="s">
        <v>6</v>
      </c>
      <c r="AD33" s="5" t="s">
        <v>6</v>
      </c>
      <c r="AE33" s="18" t="s">
        <v>6</v>
      </c>
      <c r="AF33" s="24" t="s">
        <v>6</v>
      </c>
    </row>
    <row r="34" spans="2:32" x14ac:dyDescent="0.3">
      <c r="B34" s="7" t="s">
        <v>160</v>
      </c>
      <c r="C34" s="1" t="s">
        <v>160</v>
      </c>
      <c r="D34" s="6" t="s">
        <v>160</v>
      </c>
      <c r="E34" s="1" t="s">
        <v>160</v>
      </c>
      <c r="F34" s="1" t="s">
        <v>160</v>
      </c>
      <c r="G34" s="1" t="s">
        <v>160</v>
      </c>
      <c r="H34" s="1" t="s">
        <v>160</v>
      </c>
      <c r="I34" s="1" t="s">
        <v>160</v>
      </c>
      <c r="J34" s="1" t="s">
        <v>160</v>
      </c>
      <c r="K34" s="1" t="s">
        <v>160</v>
      </c>
      <c r="L34" s="1" t="s">
        <v>160</v>
      </c>
      <c r="M34" s="1" t="s">
        <v>160</v>
      </c>
      <c r="N34" s="1" t="s">
        <v>160</v>
      </c>
      <c r="O34" s="1" t="s">
        <v>160</v>
      </c>
      <c r="P34" s="1" t="s">
        <v>160</v>
      </c>
      <c r="Q34" s="1" t="s">
        <v>160</v>
      </c>
      <c r="R34" s="1" t="s">
        <v>160</v>
      </c>
      <c r="S34" s="1" t="s">
        <v>160</v>
      </c>
      <c r="T34" s="1" t="s">
        <v>160</v>
      </c>
      <c r="U34" s="1" t="s">
        <v>160</v>
      </c>
      <c r="V34" s="1" t="s">
        <v>160</v>
      </c>
      <c r="W34" s="1" t="s">
        <v>160</v>
      </c>
      <c r="X34" s="1" t="s">
        <v>160</v>
      </c>
      <c r="Y34" s="1" t="s">
        <v>160</v>
      </c>
      <c r="Z34" s="1" t="s">
        <v>160</v>
      </c>
      <c r="AA34" s="1" t="s">
        <v>160</v>
      </c>
      <c r="AB34" s="1" t="s">
        <v>160</v>
      </c>
      <c r="AC34" s="1" t="s">
        <v>160</v>
      </c>
      <c r="AD34" s="1" t="s">
        <v>160</v>
      </c>
      <c r="AE34" s="1" t="s">
        <v>160</v>
      </c>
      <c r="AF34" s="1" t="s">
        <v>160</v>
      </c>
    </row>
    <row r="35" spans="2:32" ht="28" x14ac:dyDescent="0.3">
      <c r="B35" s="17" t="s">
        <v>185</v>
      </c>
      <c r="C35" s="12" t="s">
        <v>22</v>
      </c>
      <c r="D35" s="11"/>
      <c r="E35" s="2"/>
      <c r="F35" s="2"/>
      <c r="G35" s="2"/>
      <c r="H35" s="2"/>
      <c r="I35" s="3">
        <f>SUM('GMIC-NC_2022-Q3_SCDPT4'!SCDPT4_130BEGINNG_7:'GMIC-NC_2022-Q3_SCDPT4'!SCDPT4_130ENDINGG_7)</f>
        <v>0</v>
      </c>
      <c r="J35" s="3">
        <f>SUM('GMIC-NC_2022-Q3_SCDPT4'!SCDPT4_130BEGINNG_8:'GMIC-NC_2022-Q3_SCDPT4'!SCDPT4_130ENDINGG_8)</f>
        <v>0</v>
      </c>
      <c r="K35" s="3">
        <f>SUM('GMIC-NC_2022-Q3_SCDPT4'!SCDPT4_130BEGINNG_9:'GMIC-NC_2022-Q3_SCDPT4'!SCDPT4_130ENDINGG_9)</f>
        <v>0</v>
      </c>
      <c r="L35" s="3">
        <f>SUM('GMIC-NC_2022-Q3_SCDPT4'!SCDPT4_130BEGINNG_10:'GMIC-NC_2022-Q3_SCDPT4'!SCDPT4_130ENDINGG_10)</f>
        <v>0</v>
      </c>
      <c r="M35" s="3">
        <f>SUM('GMIC-NC_2022-Q3_SCDPT4'!SCDPT4_130BEGINNG_11:'GMIC-NC_2022-Q3_SCDPT4'!SCDPT4_130ENDINGG_11)</f>
        <v>0</v>
      </c>
      <c r="N35" s="3">
        <f>SUM('GMIC-NC_2022-Q3_SCDPT4'!SCDPT4_130BEGINNG_12:'GMIC-NC_2022-Q3_SCDPT4'!SCDPT4_130ENDINGG_12)</f>
        <v>0</v>
      </c>
      <c r="O35" s="3">
        <f>SUM('GMIC-NC_2022-Q3_SCDPT4'!SCDPT4_130BEGINNG_13:'GMIC-NC_2022-Q3_SCDPT4'!SCDPT4_130ENDINGG_13)</f>
        <v>0</v>
      </c>
      <c r="P35" s="3">
        <f>SUM('GMIC-NC_2022-Q3_SCDPT4'!SCDPT4_130BEGINNG_14:'GMIC-NC_2022-Q3_SCDPT4'!SCDPT4_130ENDINGG_14)</f>
        <v>0</v>
      </c>
      <c r="Q35" s="3">
        <f>SUM('GMIC-NC_2022-Q3_SCDPT4'!SCDPT4_130BEGINNG_15:'GMIC-NC_2022-Q3_SCDPT4'!SCDPT4_130ENDINGG_15)</f>
        <v>0</v>
      </c>
      <c r="R35" s="3">
        <f>SUM('GMIC-NC_2022-Q3_SCDPT4'!SCDPT4_130BEGINNG_16:'GMIC-NC_2022-Q3_SCDPT4'!SCDPT4_130ENDINGG_16)</f>
        <v>0</v>
      </c>
      <c r="S35" s="3">
        <f>SUM('GMIC-NC_2022-Q3_SCDPT4'!SCDPT4_130BEGINNG_17:'GMIC-NC_2022-Q3_SCDPT4'!SCDPT4_130ENDINGG_17)</f>
        <v>0</v>
      </c>
      <c r="T35" s="3">
        <f>SUM('GMIC-NC_2022-Q3_SCDPT4'!SCDPT4_130BEGINNG_18:'GMIC-NC_2022-Q3_SCDPT4'!SCDPT4_130ENDINGG_18)</f>
        <v>0</v>
      </c>
      <c r="U35" s="3">
        <f>SUM('GMIC-NC_2022-Q3_SCDPT4'!SCDPT4_130BEGINNG_19:'GMIC-NC_2022-Q3_SCDPT4'!SCDPT4_130ENDINGG_19)</f>
        <v>0</v>
      </c>
      <c r="V35" s="3">
        <f>SUM('GMIC-NC_2022-Q3_SCDPT4'!SCDPT4_130BEGINNG_20:'GMIC-NC_2022-Q3_SCDPT4'!SCDPT4_130ENDINGG_20)</f>
        <v>0</v>
      </c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2:32" x14ac:dyDescent="0.3">
      <c r="B36" s="7" t="s">
        <v>160</v>
      </c>
      <c r="C36" s="1" t="s">
        <v>160</v>
      </c>
      <c r="D36" s="6" t="s">
        <v>160</v>
      </c>
      <c r="E36" s="1" t="s">
        <v>160</v>
      </c>
      <c r="F36" s="1" t="s">
        <v>160</v>
      </c>
      <c r="G36" s="1" t="s">
        <v>160</v>
      </c>
      <c r="H36" s="1" t="s">
        <v>160</v>
      </c>
      <c r="I36" s="1" t="s">
        <v>160</v>
      </c>
      <c r="J36" s="1" t="s">
        <v>160</v>
      </c>
      <c r="K36" s="1" t="s">
        <v>160</v>
      </c>
      <c r="L36" s="1" t="s">
        <v>160</v>
      </c>
      <c r="M36" s="1" t="s">
        <v>160</v>
      </c>
      <c r="N36" s="1" t="s">
        <v>160</v>
      </c>
      <c r="O36" s="1" t="s">
        <v>160</v>
      </c>
      <c r="P36" s="1" t="s">
        <v>160</v>
      </c>
      <c r="Q36" s="1" t="s">
        <v>160</v>
      </c>
      <c r="R36" s="1" t="s">
        <v>160</v>
      </c>
      <c r="S36" s="1" t="s">
        <v>160</v>
      </c>
      <c r="T36" s="1" t="s">
        <v>160</v>
      </c>
      <c r="U36" s="1" t="s">
        <v>160</v>
      </c>
      <c r="V36" s="1" t="s">
        <v>160</v>
      </c>
      <c r="W36" s="1" t="s">
        <v>160</v>
      </c>
      <c r="X36" s="1" t="s">
        <v>160</v>
      </c>
      <c r="Y36" s="1" t="s">
        <v>160</v>
      </c>
      <c r="Z36" s="1" t="s">
        <v>160</v>
      </c>
      <c r="AA36" s="1" t="s">
        <v>160</v>
      </c>
      <c r="AB36" s="1" t="s">
        <v>160</v>
      </c>
      <c r="AC36" s="1" t="s">
        <v>160</v>
      </c>
      <c r="AD36" s="1" t="s">
        <v>160</v>
      </c>
      <c r="AE36" s="1" t="s">
        <v>160</v>
      </c>
      <c r="AF36" s="1" t="s">
        <v>160</v>
      </c>
    </row>
    <row r="37" spans="2:32" x14ac:dyDescent="0.3">
      <c r="B37" s="13" t="s">
        <v>168</v>
      </c>
      <c r="C37" s="20" t="s">
        <v>233</v>
      </c>
      <c r="D37" s="16" t="s">
        <v>6</v>
      </c>
      <c r="E37" s="14" t="s">
        <v>6</v>
      </c>
      <c r="F37" s="15"/>
      <c r="G37" s="5" t="s">
        <v>6</v>
      </c>
      <c r="H37" s="2"/>
      <c r="I37" s="4"/>
      <c r="J37" s="4"/>
      <c r="K37" s="4"/>
      <c r="L37" s="4"/>
      <c r="M37" s="4"/>
      <c r="N37" s="4"/>
      <c r="O37" s="4"/>
      <c r="P37" s="19"/>
      <c r="Q37" s="4"/>
      <c r="R37" s="4"/>
      <c r="S37" s="4"/>
      <c r="T37" s="4"/>
      <c r="U37" s="19"/>
      <c r="V37" s="4"/>
      <c r="W37" s="15"/>
      <c r="X37" s="22" t="s">
        <v>6</v>
      </c>
      <c r="Y37" s="23" t="s">
        <v>6</v>
      </c>
      <c r="Z37" s="27" t="s">
        <v>6</v>
      </c>
      <c r="AA37" s="2"/>
      <c r="AB37" s="5" t="s">
        <v>6</v>
      </c>
      <c r="AC37" s="5" t="s">
        <v>6</v>
      </c>
      <c r="AD37" s="5" t="s">
        <v>6</v>
      </c>
      <c r="AE37" s="18" t="s">
        <v>6</v>
      </c>
      <c r="AF37" s="24" t="s">
        <v>6</v>
      </c>
    </row>
    <row r="38" spans="2:32" x14ac:dyDescent="0.3">
      <c r="B38" s="7" t="s">
        <v>160</v>
      </c>
      <c r="C38" s="1" t="s">
        <v>160</v>
      </c>
      <c r="D38" s="6" t="s">
        <v>160</v>
      </c>
      <c r="E38" s="1" t="s">
        <v>160</v>
      </c>
      <c r="F38" s="1" t="s">
        <v>160</v>
      </c>
      <c r="G38" s="1" t="s">
        <v>160</v>
      </c>
      <c r="H38" s="1" t="s">
        <v>160</v>
      </c>
      <c r="I38" s="1" t="s">
        <v>160</v>
      </c>
      <c r="J38" s="1" t="s">
        <v>160</v>
      </c>
      <c r="K38" s="1" t="s">
        <v>160</v>
      </c>
      <c r="L38" s="1" t="s">
        <v>160</v>
      </c>
      <c r="M38" s="1" t="s">
        <v>160</v>
      </c>
      <c r="N38" s="1" t="s">
        <v>160</v>
      </c>
      <c r="O38" s="1" t="s">
        <v>160</v>
      </c>
      <c r="P38" s="1" t="s">
        <v>160</v>
      </c>
      <c r="Q38" s="1" t="s">
        <v>160</v>
      </c>
      <c r="R38" s="1" t="s">
        <v>160</v>
      </c>
      <c r="S38" s="1" t="s">
        <v>160</v>
      </c>
      <c r="T38" s="1" t="s">
        <v>160</v>
      </c>
      <c r="U38" s="1" t="s">
        <v>160</v>
      </c>
      <c r="V38" s="1" t="s">
        <v>160</v>
      </c>
      <c r="W38" s="1" t="s">
        <v>160</v>
      </c>
      <c r="X38" s="1" t="s">
        <v>160</v>
      </c>
      <c r="Y38" s="1" t="s">
        <v>160</v>
      </c>
      <c r="Z38" s="1" t="s">
        <v>160</v>
      </c>
      <c r="AA38" s="1" t="s">
        <v>160</v>
      </c>
      <c r="AB38" s="1" t="s">
        <v>160</v>
      </c>
      <c r="AC38" s="1" t="s">
        <v>160</v>
      </c>
      <c r="AD38" s="1" t="s">
        <v>160</v>
      </c>
      <c r="AE38" s="1" t="s">
        <v>160</v>
      </c>
      <c r="AF38" s="1" t="s">
        <v>160</v>
      </c>
    </row>
    <row r="39" spans="2:32" ht="28" x14ac:dyDescent="0.3">
      <c r="B39" s="17" t="s">
        <v>221</v>
      </c>
      <c r="C39" s="12" t="s">
        <v>60</v>
      </c>
      <c r="D39" s="11"/>
      <c r="E39" s="2"/>
      <c r="F39" s="2"/>
      <c r="G39" s="2"/>
      <c r="H39" s="2"/>
      <c r="I39" s="3">
        <f>SUM('GMIC-NC_2022-Q3_SCDPT4'!SCDPT4_150BEGINNG_7:'GMIC-NC_2022-Q3_SCDPT4'!SCDPT4_150ENDINGG_7)</f>
        <v>0</v>
      </c>
      <c r="J39" s="3">
        <f>SUM('GMIC-NC_2022-Q3_SCDPT4'!SCDPT4_150BEGINNG_8:'GMIC-NC_2022-Q3_SCDPT4'!SCDPT4_150ENDINGG_8)</f>
        <v>0</v>
      </c>
      <c r="K39" s="3">
        <f>SUM('GMIC-NC_2022-Q3_SCDPT4'!SCDPT4_150BEGINNG_9:'GMIC-NC_2022-Q3_SCDPT4'!SCDPT4_150ENDINGG_9)</f>
        <v>0</v>
      </c>
      <c r="L39" s="3">
        <f>SUM('GMIC-NC_2022-Q3_SCDPT4'!SCDPT4_150BEGINNG_10:'GMIC-NC_2022-Q3_SCDPT4'!SCDPT4_150ENDINGG_10)</f>
        <v>0</v>
      </c>
      <c r="M39" s="3">
        <f>SUM('GMIC-NC_2022-Q3_SCDPT4'!SCDPT4_150BEGINNG_11:'GMIC-NC_2022-Q3_SCDPT4'!SCDPT4_150ENDINGG_11)</f>
        <v>0</v>
      </c>
      <c r="N39" s="3">
        <f>SUM('GMIC-NC_2022-Q3_SCDPT4'!SCDPT4_150BEGINNG_12:'GMIC-NC_2022-Q3_SCDPT4'!SCDPT4_150ENDINGG_12)</f>
        <v>0</v>
      </c>
      <c r="O39" s="3">
        <f>SUM('GMIC-NC_2022-Q3_SCDPT4'!SCDPT4_150BEGINNG_13:'GMIC-NC_2022-Q3_SCDPT4'!SCDPT4_150ENDINGG_13)</f>
        <v>0</v>
      </c>
      <c r="P39" s="3">
        <f>SUM('GMIC-NC_2022-Q3_SCDPT4'!SCDPT4_150BEGINNG_14:'GMIC-NC_2022-Q3_SCDPT4'!SCDPT4_150ENDINGG_14)</f>
        <v>0</v>
      </c>
      <c r="Q39" s="3">
        <f>SUM('GMIC-NC_2022-Q3_SCDPT4'!SCDPT4_150BEGINNG_15:'GMIC-NC_2022-Q3_SCDPT4'!SCDPT4_150ENDINGG_15)</f>
        <v>0</v>
      </c>
      <c r="R39" s="3">
        <f>SUM('GMIC-NC_2022-Q3_SCDPT4'!SCDPT4_150BEGINNG_16:'GMIC-NC_2022-Q3_SCDPT4'!SCDPT4_150ENDINGG_16)</f>
        <v>0</v>
      </c>
      <c r="S39" s="3">
        <f>SUM('GMIC-NC_2022-Q3_SCDPT4'!SCDPT4_150BEGINNG_17:'GMIC-NC_2022-Q3_SCDPT4'!SCDPT4_150ENDINGG_17)</f>
        <v>0</v>
      </c>
      <c r="T39" s="3">
        <f>SUM('GMIC-NC_2022-Q3_SCDPT4'!SCDPT4_150BEGINNG_18:'GMIC-NC_2022-Q3_SCDPT4'!SCDPT4_150ENDINGG_18)</f>
        <v>0</v>
      </c>
      <c r="U39" s="3">
        <f>SUM('GMIC-NC_2022-Q3_SCDPT4'!SCDPT4_150BEGINNG_19:'GMIC-NC_2022-Q3_SCDPT4'!SCDPT4_150ENDINGG_19)</f>
        <v>0</v>
      </c>
      <c r="V39" s="3">
        <f>SUM('GMIC-NC_2022-Q3_SCDPT4'!SCDPT4_150BEGINNG_20:'GMIC-NC_2022-Q3_SCDPT4'!SCDPT4_150ENDINGG_20)</f>
        <v>0</v>
      </c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2:32" x14ac:dyDescent="0.3">
      <c r="B40" s="7" t="s">
        <v>160</v>
      </c>
      <c r="C40" s="1" t="s">
        <v>160</v>
      </c>
      <c r="D40" s="6" t="s">
        <v>160</v>
      </c>
      <c r="E40" s="1" t="s">
        <v>160</v>
      </c>
      <c r="F40" s="1" t="s">
        <v>160</v>
      </c>
      <c r="G40" s="1" t="s">
        <v>160</v>
      </c>
      <c r="H40" s="1" t="s">
        <v>160</v>
      </c>
      <c r="I40" s="1" t="s">
        <v>160</v>
      </c>
      <c r="J40" s="1" t="s">
        <v>160</v>
      </c>
      <c r="K40" s="1" t="s">
        <v>160</v>
      </c>
      <c r="L40" s="1" t="s">
        <v>160</v>
      </c>
      <c r="M40" s="1" t="s">
        <v>160</v>
      </c>
      <c r="N40" s="1" t="s">
        <v>160</v>
      </c>
      <c r="O40" s="1" t="s">
        <v>160</v>
      </c>
      <c r="P40" s="1" t="s">
        <v>160</v>
      </c>
      <c r="Q40" s="1" t="s">
        <v>160</v>
      </c>
      <c r="R40" s="1" t="s">
        <v>160</v>
      </c>
      <c r="S40" s="1" t="s">
        <v>160</v>
      </c>
      <c r="T40" s="1" t="s">
        <v>160</v>
      </c>
      <c r="U40" s="1" t="s">
        <v>160</v>
      </c>
      <c r="V40" s="1" t="s">
        <v>160</v>
      </c>
      <c r="W40" s="1" t="s">
        <v>160</v>
      </c>
      <c r="X40" s="1" t="s">
        <v>160</v>
      </c>
      <c r="Y40" s="1" t="s">
        <v>160</v>
      </c>
      <c r="Z40" s="1" t="s">
        <v>160</v>
      </c>
      <c r="AA40" s="1" t="s">
        <v>160</v>
      </c>
      <c r="AB40" s="1" t="s">
        <v>160</v>
      </c>
      <c r="AC40" s="1" t="s">
        <v>160</v>
      </c>
      <c r="AD40" s="1" t="s">
        <v>160</v>
      </c>
      <c r="AE40" s="1" t="s">
        <v>160</v>
      </c>
      <c r="AF40" s="1" t="s">
        <v>160</v>
      </c>
    </row>
    <row r="41" spans="2:32" x14ac:dyDescent="0.3">
      <c r="B41" s="13" t="s">
        <v>137</v>
      </c>
      <c r="C41" s="20" t="s">
        <v>233</v>
      </c>
      <c r="D41" s="16" t="s">
        <v>6</v>
      </c>
      <c r="E41" s="14" t="s">
        <v>6</v>
      </c>
      <c r="F41" s="15"/>
      <c r="G41" s="5" t="s">
        <v>6</v>
      </c>
      <c r="H41" s="25"/>
      <c r="I41" s="4"/>
      <c r="J41" s="4"/>
      <c r="K41" s="4"/>
      <c r="L41" s="4"/>
      <c r="M41" s="4"/>
      <c r="N41" s="4"/>
      <c r="O41" s="4"/>
      <c r="P41" s="19"/>
      <c r="Q41" s="4"/>
      <c r="R41" s="4"/>
      <c r="S41" s="4"/>
      <c r="T41" s="4"/>
      <c r="U41" s="19"/>
      <c r="V41" s="4"/>
      <c r="W41" s="2"/>
      <c r="X41" s="22" t="s">
        <v>6</v>
      </c>
      <c r="Y41" s="23" t="s">
        <v>6</v>
      </c>
      <c r="Z41" s="27" t="s">
        <v>6</v>
      </c>
      <c r="AA41" s="2"/>
      <c r="AB41" s="5" t="s">
        <v>6</v>
      </c>
      <c r="AC41" s="5" t="s">
        <v>6</v>
      </c>
      <c r="AD41" s="5" t="s">
        <v>6</v>
      </c>
      <c r="AE41" s="18" t="s">
        <v>6</v>
      </c>
      <c r="AF41" s="24" t="s">
        <v>6</v>
      </c>
    </row>
    <row r="42" spans="2:32" x14ac:dyDescent="0.3">
      <c r="B42" s="7" t="s">
        <v>160</v>
      </c>
      <c r="C42" s="1" t="s">
        <v>160</v>
      </c>
      <c r="D42" s="6" t="s">
        <v>160</v>
      </c>
      <c r="E42" s="1" t="s">
        <v>160</v>
      </c>
      <c r="F42" s="1" t="s">
        <v>160</v>
      </c>
      <c r="G42" s="1" t="s">
        <v>160</v>
      </c>
      <c r="H42" s="1" t="s">
        <v>160</v>
      </c>
      <c r="I42" s="1" t="s">
        <v>160</v>
      </c>
      <c r="J42" s="1" t="s">
        <v>160</v>
      </c>
      <c r="K42" s="1" t="s">
        <v>160</v>
      </c>
      <c r="L42" s="1" t="s">
        <v>160</v>
      </c>
      <c r="M42" s="1" t="s">
        <v>160</v>
      </c>
      <c r="N42" s="1" t="s">
        <v>160</v>
      </c>
      <c r="O42" s="1" t="s">
        <v>160</v>
      </c>
      <c r="P42" s="1" t="s">
        <v>160</v>
      </c>
      <c r="Q42" s="1" t="s">
        <v>160</v>
      </c>
      <c r="R42" s="1" t="s">
        <v>160</v>
      </c>
      <c r="S42" s="1" t="s">
        <v>160</v>
      </c>
      <c r="T42" s="1" t="s">
        <v>160</v>
      </c>
      <c r="U42" s="1" t="s">
        <v>160</v>
      </c>
      <c r="V42" s="1" t="s">
        <v>160</v>
      </c>
      <c r="W42" s="1" t="s">
        <v>160</v>
      </c>
      <c r="X42" s="1" t="s">
        <v>160</v>
      </c>
      <c r="Y42" s="1" t="s">
        <v>160</v>
      </c>
      <c r="Z42" s="1" t="s">
        <v>160</v>
      </c>
      <c r="AA42" s="1" t="s">
        <v>160</v>
      </c>
      <c r="AB42" s="1" t="s">
        <v>160</v>
      </c>
      <c r="AC42" s="1" t="s">
        <v>160</v>
      </c>
      <c r="AD42" s="1" t="s">
        <v>160</v>
      </c>
      <c r="AE42" s="1" t="s">
        <v>160</v>
      </c>
      <c r="AF42" s="1" t="s">
        <v>160</v>
      </c>
    </row>
    <row r="43" spans="2:32" ht="28" x14ac:dyDescent="0.3">
      <c r="B43" s="17" t="s">
        <v>186</v>
      </c>
      <c r="C43" s="12" t="s">
        <v>222</v>
      </c>
      <c r="D43" s="11"/>
      <c r="E43" s="2"/>
      <c r="F43" s="2"/>
      <c r="G43" s="2"/>
      <c r="H43" s="2"/>
      <c r="I43" s="3">
        <f>SUM('GMIC-NC_2022-Q3_SCDPT4'!SCDPT4_161BEGINNG_7:'GMIC-NC_2022-Q3_SCDPT4'!SCDPT4_161ENDINGG_7)</f>
        <v>0</v>
      </c>
      <c r="J43" s="3">
        <f>SUM('GMIC-NC_2022-Q3_SCDPT4'!SCDPT4_161BEGINNG_8:'GMIC-NC_2022-Q3_SCDPT4'!SCDPT4_161ENDINGG_8)</f>
        <v>0</v>
      </c>
      <c r="K43" s="3">
        <f>SUM('GMIC-NC_2022-Q3_SCDPT4'!SCDPT4_161BEGINNG_9:'GMIC-NC_2022-Q3_SCDPT4'!SCDPT4_161ENDINGG_9)</f>
        <v>0</v>
      </c>
      <c r="L43" s="3">
        <f>SUM('GMIC-NC_2022-Q3_SCDPT4'!SCDPT4_161BEGINNG_10:'GMIC-NC_2022-Q3_SCDPT4'!SCDPT4_161ENDINGG_10)</f>
        <v>0</v>
      </c>
      <c r="M43" s="3">
        <f>SUM('GMIC-NC_2022-Q3_SCDPT4'!SCDPT4_161BEGINNG_11:'GMIC-NC_2022-Q3_SCDPT4'!SCDPT4_161ENDINGG_11)</f>
        <v>0</v>
      </c>
      <c r="N43" s="3">
        <f>SUM('GMIC-NC_2022-Q3_SCDPT4'!SCDPT4_161BEGINNG_12:'GMIC-NC_2022-Q3_SCDPT4'!SCDPT4_161ENDINGG_12)</f>
        <v>0</v>
      </c>
      <c r="O43" s="3">
        <f>SUM('GMIC-NC_2022-Q3_SCDPT4'!SCDPT4_161BEGINNG_13:'GMIC-NC_2022-Q3_SCDPT4'!SCDPT4_161ENDINGG_13)</f>
        <v>0</v>
      </c>
      <c r="P43" s="3">
        <f>SUM('GMIC-NC_2022-Q3_SCDPT4'!SCDPT4_161BEGINNG_14:'GMIC-NC_2022-Q3_SCDPT4'!SCDPT4_161ENDINGG_14)</f>
        <v>0</v>
      </c>
      <c r="Q43" s="3">
        <f>SUM('GMIC-NC_2022-Q3_SCDPT4'!SCDPT4_161BEGINNG_15:'GMIC-NC_2022-Q3_SCDPT4'!SCDPT4_161ENDINGG_15)</f>
        <v>0</v>
      </c>
      <c r="R43" s="3">
        <f>SUM('GMIC-NC_2022-Q3_SCDPT4'!SCDPT4_161BEGINNG_16:'GMIC-NC_2022-Q3_SCDPT4'!SCDPT4_161ENDINGG_16)</f>
        <v>0</v>
      </c>
      <c r="S43" s="3">
        <f>SUM('GMIC-NC_2022-Q3_SCDPT4'!SCDPT4_161BEGINNG_17:'GMIC-NC_2022-Q3_SCDPT4'!SCDPT4_161ENDINGG_17)</f>
        <v>0</v>
      </c>
      <c r="T43" s="3">
        <f>SUM('GMIC-NC_2022-Q3_SCDPT4'!SCDPT4_161BEGINNG_18:'GMIC-NC_2022-Q3_SCDPT4'!SCDPT4_161ENDINGG_18)</f>
        <v>0</v>
      </c>
      <c r="U43" s="3">
        <f>SUM('GMIC-NC_2022-Q3_SCDPT4'!SCDPT4_161BEGINNG_19:'GMIC-NC_2022-Q3_SCDPT4'!SCDPT4_161ENDINGG_19)</f>
        <v>0</v>
      </c>
      <c r="V43" s="3">
        <f>SUM('GMIC-NC_2022-Q3_SCDPT4'!SCDPT4_161BEGINNG_20:'GMIC-NC_2022-Q3_SCDPT4'!SCDPT4_161ENDINGG_20)</f>
        <v>0</v>
      </c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2:32" x14ac:dyDescent="0.3">
      <c r="B44" s="7" t="s">
        <v>160</v>
      </c>
      <c r="C44" s="1" t="s">
        <v>160</v>
      </c>
      <c r="D44" s="6" t="s">
        <v>160</v>
      </c>
      <c r="E44" s="1" t="s">
        <v>160</v>
      </c>
      <c r="F44" s="1" t="s">
        <v>160</v>
      </c>
      <c r="G44" s="1" t="s">
        <v>160</v>
      </c>
      <c r="H44" s="1" t="s">
        <v>160</v>
      </c>
      <c r="I44" s="1" t="s">
        <v>160</v>
      </c>
      <c r="J44" s="1" t="s">
        <v>160</v>
      </c>
      <c r="K44" s="1" t="s">
        <v>160</v>
      </c>
      <c r="L44" s="1" t="s">
        <v>160</v>
      </c>
      <c r="M44" s="1" t="s">
        <v>160</v>
      </c>
      <c r="N44" s="1" t="s">
        <v>160</v>
      </c>
      <c r="O44" s="1" t="s">
        <v>160</v>
      </c>
      <c r="P44" s="1" t="s">
        <v>160</v>
      </c>
      <c r="Q44" s="1" t="s">
        <v>160</v>
      </c>
      <c r="R44" s="1" t="s">
        <v>160</v>
      </c>
      <c r="S44" s="1" t="s">
        <v>160</v>
      </c>
      <c r="T44" s="1" t="s">
        <v>160</v>
      </c>
      <c r="U44" s="1" t="s">
        <v>160</v>
      </c>
      <c r="V44" s="1" t="s">
        <v>160</v>
      </c>
      <c r="W44" s="1" t="s">
        <v>160</v>
      </c>
      <c r="X44" s="1" t="s">
        <v>160</v>
      </c>
      <c r="Y44" s="1" t="s">
        <v>160</v>
      </c>
      <c r="Z44" s="1" t="s">
        <v>160</v>
      </c>
      <c r="AA44" s="1" t="s">
        <v>160</v>
      </c>
      <c r="AB44" s="1" t="s">
        <v>160</v>
      </c>
      <c r="AC44" s="1" t="s">
        <v>160</v>
      </c>
      <c r="AD44" s="1" t="s">
        <v>160</v>
      </c>
      <c r="AE44" s="1" t="s">
        <v>160</v>
      </c>
      <c r="AF44" s="1" t="s">
        <v>160</v>
      </c>
    </row>
    <row r="45" spans="2:32" x14ac:dyDescent="0.3">
      <c r="B45" s="13" t="s">
        <v>238</v>
      </c>
      <c r="C45" s="20" t="s">
        <v>233</v>
      </c>
      <c r="D45" s="16" t="s">
        <v>6</v>
      </c>
      <c r="E45" s="14" t="s">
        <v>6</v>
      </c>
      <c r="F45" s="15"/>
      <c r="G45" s="5" t="s">
        <v>6</v>
      </c>
      <c r="H45" s="2"/>
      <c r="I45" s="4"/>
      <c r="J45" s="4"/>
      <c r="K45" s="4"/>
      <c r="L45" s="4"/>
      <c r="M45" s="4"/>
      <c r="N45" s="4"/>
      <c r="O45" s="4"/>
      <c r="P45" s="19"/>
      <c r="Q45" s="4"/>
      <c r="R45" s="4"/>
      <c r="S45" s="4"/>
      <c r="T45" s="4"/>
      <c r="U45" s="19"/>
      <c r="V45" s="4"/>
      <c r="W45" s="15"/>
      <c r="X45" s="22" t="s">
        <v>6</v>
      </c>
      <c r="Y45" s="23" t="s">
        <v>6</v>
      </c>
      <c r="Z45" s="27" t="s">
        <v>6</v>
      </c>
      <c r="AA45" s="2"/>
      <c r="AB45" s="5" t="s">
        <v>6</v>
      </c>
      <c r="AC45" s="5" t="s">
        <v>6</v>
      </c>
      <c r="AD45" s="5" t="s">
        <v>6</v>
      </c>
      <c r="AE45" s="18" t="s">
        <v>6</v>
      </c>
      <c r="AF45" s="24" t="s">
        <v>6</v>
      </c>
    </row>
    <row r="46" spans="2:32" x14ac:dyDescent="0.3">
      <c r="B46" s="7" t="s">
        <v>160</v>
      </c>
      <c r="C46" s="1" t="s">
        <v>160</v>
      </c>
      <c r="D46" s="6" t="s">
        <v>160</v>
      </c>
      <c r="E46" s="1" t="s">
        <v>160</v>
      </c>
      <c r="F46" s="1" t="s">
        <v>160</v>
      </c>
      <c r="G46" s="1" t="s">
        <v>160</v>
      </c>
      <c r="H46" s="1" t="s">
        <v>160</v>
      </c>
      <c r="I46" s="1" t="s">
        <v>160</v>
      </c>
      <c r="J46" s="1" t="s">
        <v>160</v>
      </c>
      <c r="K46" s="1" t="s">
        <v>160</v>
      </c>
      <c r="L46" s="1" t="s">
        <v>160</v>
      </c>
      <c r="M46" s="1" t="s">
        <v>160</v>
      </c>
      <c r="N46" s="1" t="s">
        <v>160</v>
      </c>
      <c r="O46" s="1" t="s">
        <v>160</v>
      </c>
      <c r="P46" s="1" t="s">
        <v>160</v>
      </c>
      <c r="Q46" s="1" t="s">
        <v>160</v>
      </c>
      <c r="R46" s="1" t="s">
        <v>160</v>
      </c>
      <c r="S46" s="1" t="s">
        <v>160</v>
      </c>
      <c r="T46" s="1" t="s">
        <v>160</v>
      </c>
      <c r="U46" s="1" t="s">
        <v>160</v>
      </c>
      <c r="V46" s="1" t="s">
        <v>160</v>
      </c>
      <c r="W46" s="1" t="s">
        <v>160</v>
      </c>
      <c r="X46" s="1" t="s">
        <v>160</v>
      </c>
      <c r="Y46" s="1" t="s">
        <v>160</v>
      </c>
      <c r="Z46" s="1" t="s">
        <v>160</v>
      </c>
      <c r="AA46" s="1" t="s">
        <v>160</v>
      </c>
      <c r="AB46" s="1" t="s">
        <v>160</v>
      </c>
      <c r="AC46" s="1" t="s">
        <v>160</v>
      </c>
      <c r="AD46" s="1" t="s">
        <v>160</v>
      </c>
      <c r="AE46" s="1" t="s">
        <v>160</v>
      </c>
      <c r="AF46" s="1" t="s">
        <v>160</v>
      </c>
    </row>
    <row r="47" spans="2:32" ht="28" x14ac:dyDescent="0.3">
      <c r="B47" s="17" t="s">
        <v>23</v>
      </c>
      <c r="C47" s="12" t="s">
        <v>61</v>
      </c>
      <c r="D47" s="11"/>
      <c r="E47" s="2"/>
      <c r="F47" s="2"/>
      <c r="G47" s="2"/>
      <c r="H47" s="2"/>
      <c r="I47" s="3">
        <f>SUM('GMIC-NC_2022-Q3_SCDPT4'!SCDPT4_190BEGINNG_7:'GMIC-NC_2022-Q3_SCDPT4'!SCDPT4_190ENDINGG_7)</f>
        <v>0</v>
      </c>
      <c r="J47" s="3">
        <f>SUM('GMIC-NC_2022-Q3_SCDPT4'!SCDPT4_190BEGINNG_8:'GMIC-NC_2022-Q3_SCDPT4'!SCDPT4_190ENDINGG_8)</f>
        <v>0</v>
      </c>
      <c r="K47" s="3">
        <f>SUM('GMIC-NC_2022-Q3_SCDPT4'!SCDPT4_190BEGINNG_9:'GMIC-NC_2022-Q3_SCDPT4'!SCDPT4_190ENDINGG_9)</f>
        <v>0</v>
      </c>
      <c r="L47" s="3">
        <f>SUM('GMIC-NC_2022-Q3_SCDPT4'!SCDPT4_190BEGINNG_10:'GMIC-NC_2022-Q3_SCDPT4'!SCDPT4_190ENDINGG_10)</f>
        <v>0</v>
      </c>
      <c r="M47" s="3">
        <f>SUM('GMIC-NC_2022-Q3_SCDPT4'!SCDPT4_190BEGINNG_11:'GMIC-NC_2022-Q3_SCDPT4'!SCDPT4_190ENDINGG_11)</f>
        <v>0</v>
      </c>
      <c r="N47" s="3">
        <f>SUM('GMIC-NC_2022-Q3_SCDPT4'!SCDPT4_190BEGINNG_12:'GMIC-NC_2022-Q3_SCDPT4'!SCDPT4_190ENDINGG_12)</f>
        <v>0</v>
      </c>
      <c r="O47" s="3">
        <f>SUM('GMIC-NC_2022-Q3_SCDPT4'!SCDPT4_190BEGINNG_13:'GMIC-NC_2022-Q3_SCDPT4'!SCDPT4_190ENDINGG_13)</f>
        <v>0</v>
      </c>
      <c r="P47" s="3">
        <f>SUM('GMIC-NC_2022-Q3_SCDPT4'!SCDPT4_190BEGINNG_14:'GMIC-NC_2022-Q3_SCDPT4'!SCDPT4_190ENDINGG_14)</f>
        <v>0</v>
      </c>
      <c r="Q47" s="3">
        <f>SUM('GMIC-NC_2022-Q3_SCDPT4'!SCDPT4_190BEGINNG_15:'GMIC-NC_2022-Q3_SCDPT4'!SCDPT4_190ENDINGG_15)</f>
        <v>0</v>
      </c>
      <c r="R47" s="3">
        <f>SUM('GMIC-NC_2022-Q3_SCDPT4'!SCDPT4_190BEGINNG_16:'GMIC-NC_2022-Q3_SCDPT4'!SCDPT4_190ENDINGG_16)</f>
        <v>0</v>
      </c>
      <c r="S47" s="3">
        <f>SUM('GMIC-NC_2022-Q3_SCDPT4'!SCDPT4_190BEGINNG_17:'GMIC-NC_2022-Q3_SCDPT4'!SCDPT4_190ENDINGG_17)</f>
        <v>0</v>
      </c>
      <c r="T47" s="3">
        <f>SUM('GMIC-NC_2022-Q3_SCDPT4'!SCDPT4_190BEGINNG_18:'GMIC-NC_2022-Q3_SCDPT4'!SCDPT4_190ENDINGG_18)</f>
        <v>0</v>
      </c>
      <c r="U47" s="3">
        <f>SUM('GMIC-NC_2022-Q3_SCDPT4'!SCDPT4_190BEGINNG_19:'GMIC-NC_2022-Q3_SCDPT4'!SCDPT4_190ENDINGG_19)</f>
        <v>0</v>
      </c>
      <c r="V47" s="3">
        <f>SUM('GMIC-NC_2022-Q3_SCDPT4'!SCDPT4_190BEGINNG_20:'GMIC-NC_2022-Q3_SCDPT4'!SCDPT4_190ENDINGG_20)</f>
        <v>0</v>
      </c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2:32" x14ac:dyDescent="0.3">
      <c r="B48" s="7" t="s">
        <v>160</v>
      </c>
      <c r="C48" s="1" t="s">
        <v>160</v>
      </c>
      <c r="D48" s="6" t="s">
        <v>160</v>
      </c>
      <c r="E48" s="1" t="s">
        <v>160</v>
      </c>
      <c r="F48" s="1" t="s">
        <v>160</v>
      </c>
      <c r="G48" s="1" t="s">
        <v>160</v>
      </c>
      <c r="H48" s="1" t="s">
        <v>160</v>
      </c>
      <c r="I48" s="1" t="s">
        <v>160</v>
      </c>
      <c r="J48" s="1" t="s">
        <v>160</v>
      </c>
      <c r="K48" s="1" t="s">
        <v>160</v>
      </c>
      <c r="L48" s="1" t="s">
        <v>160</v>
      </c>
      <c r="M48" s="1" t="s">
        <v>160</v>
      </c>
      <c r="N48" s="1" t="s">
        <v>160</v>
      </c>
      <c r="O48" s="1" t="s">
        <v>160</v>
      </c>
      <c r="P48" s="1" t="s">
        <v>160</v>
      </c>
      <c r="Q48" s="1" t="s">
        <v>160</v>
      </c>
      <c r="R48" s="1" t="s">
        <v>160</v>
      </c>
      <c r="S48" s="1" t="s">
        <v>160</v>
      </c>
      <c r="T48" s="1" t="s">
        <v>160</v>
      </c>
      <c r="U48" s="1" t="s">
        <v>160</v>
      </c>
      <c r="V48" s="1" t="s">
        <v>160</v>
      </c>
      <c r="W48" s="1" t="s">
        <v>160</v>
      </c>
      <c r="X48" s="1" t="s">
        <v>160</v>
      </c>
      <c r="Y48" s="1" t="s">
        <v>160</v>
      </c>
      <c r="Z48" s="1" t="s">
        <v>160</v>
      </c>
      <c r="AA48" s="1" t="s">
        <v>160</v>
      </c>
      <c r="AB48" s="1" t="s">
        <v>160</v>
      </c>
      <c r="AC48" s="1" t="s">
        <v>160</v>
      </c>
      <c r="AD48" s="1" t="s">
        <v>160</v>
      </c>
      <c r="AE48" s="1" t="s">
        <v>160</v>
      </c>
      <c r="AF48" s="1" t="s">
        <v>160</v>
      </c>
    </row>
    <row r="49" spans="2:32" x14ac:dyDescent="0.3">
      <c r="B49" s="13" t="s">
        <v>24</v>
      </c>
      <c r="C49" s="20" t="s">
        <v>233</v>
      </c>
      <c r="D49" s="16" t="s">
        <v>6</v>
      </c>
      <c r="E49" s="14" t="s">
        <v>6</v>
      </c>
      <c r="F49" s="15"/>
      <c r="G49" s="5" t="s">
        <v>6</v>
      </c>
      <c r="H49" s="2"/>
      <c r="I49" s="4"/>
      <c r="J49" s="4"/>
      <c r="K49" s="4"/>
      <c r="L49" s="4"/>
      <c r="M49" s="4"/>
      <c r="N49" s="4"/>
      <c r="O49" s="4"/>
      <c r="P49" s="19"/>
      <c r="Q49" s="4"/>
      <c r="R49" s="4"/>
      <c r="S49" s="4"/>
      <c r="T49" s="4"/>
      <c r="U49" s="19"/>
      <c r="V49" s="4"/>
      <c r="W49" s="15"/>
      <c r="X49" s="22" t="s">
        <v>6</v>
      </c>
      <c r="Y49" s="23" t="s">
        <v>6</v>
      </c>
      <c r="Z49" s="27" t="s">
        <v>6</v>
      </c>
      <c r="AA49" s="2"/>
      <c r="AB49" s="5" t="s">
        <v>6</v>
      </c>
      <c r="AC49" s="5" t="s">
        <v>6</v>
      </c>
      <c r="AD49" s="5" t="s">
        <v>6</v>
      </c>
      <c r="AE49" s="18" t="s">
        <v>6</v>
      </c>
      <c r="AF49" s="24" t="s">
        <v>6</v>
      </c>
    </row>
    <row r="50" spans="2:32" x14ac:dyDescent="0.3">
      <c r="B50" s="7" t="s">
        <v>160</v>
      </c>
      <c r="C50" s="1" t="s">
        <v>160</v>
      </c>
      <c r="D50" s="6" t="s">
        <v>160</v>
      </c>
      <c r="E50" s="1" t="s">
        <v>160</v>
      </c>
      <c r="F50" s="1" t="s">
        <v>160</v>
      </c>
      <c r="G50" s="1" t="s">
        <v>160</v>
      </c>
      <c r="H50" s="1" t="s">
        <v>160</v>
      </c>
      <c r="I50" s="1" t="s">
        <v>160</v>
      </c>
      <c r="J50" s="1" t="s">
        <v>160</v>
      </c>
      <c r="K50" s="1" t="s">
        <v>160</v>
      </c>
      <c r="L50" s="1" t="s">
        <v>160</v>
      </c>
      <c r="M50" s="1" t="s">
        <v>160</v>
      </c>
      <c r="N50" s="1" t="s">
        <v>160</v>
      </c>
      <c r="O50" s="1" t="s">
        <v>160</v>
      </c>
      <c r="P50" s="1" t="s">
        <v>160</v>
      </c>
      <c r="Q50" s="1" t="s">
        <v>160</v>
      </c>
      <c r="R50" s="1" t="s">
        <v>160</v>
      </c>
      <c r="S50" s="1" t="s">
        <v>160</v>
      </c>
      <c r="T50" s="1" t="s">
        <v>160</v>
      </c>
      <c r="U50" s="1" t="s">
        <v>160</v>
      </c>
      <c r="V50" s="1" t="s">
        <v>160</v>
      </c>
      <c r="W50" s="1" t="s">
        <v>160</v>
      </c>
      <c r="X50" s="1" t="s">
        <v>160</v>
      </c>
      <c r="Y50" s="1" t="s">
        <v>160</v>
      </c>
      <c r="Z50" s="1" t="s">
        <v>160</v>
      </c>
      <c r="AA50" s="1" t="s">
        <v>160</v>
      </c>
      <c r="AB50" s="1" t="s">
        <v>160</v>
      </c>
      <c r="AC50" s="1" t="s">
        <v>160</v>
      </c>
      <c r="AD50" s="1" t="s">
        <v>160</v>
      </c>
      <c r="AE50" s="1" t="s">
        <v>160</v>
      </c>
      <c r="AF50" s="1" t="s">
        <v>160</v>
      </c>
    </row>
    <row r="51" spans="2:32" ht="28" x14ac:dyDescent="0.3">
      <c r="B51" s="17" t="s">
        <v>84</v>
      </c>
      <c r="C51" s="12" t="s">
        <v>43</v>
      </c>
      <c r="D51" s="11"/>
      <c r="E51" s="2"/>
      <c r="F51" s="2"/>
      <c r="G51" s="2"/>
      <c r="H51" s="2"/>
      <c r="I51" s="3">
        <f>SUM('GMIC-NC_2022-Q3_SCDPT4'!SCDPT4_201BEGINNG_7:'GMIC-NC_2022-Q3_SCDPT4'!SCDPT4_201ENDINGG_7)</f>
        <v>0</v>
      </c>
      <c r="J51" s="3">
        <f>SUM('GMIC-NC_2022-Q3_SCDPT4'!SCDPT4_201BEGINNG_8:'GMIC-NC_2022-Q3_SCDPT4'!SCDPT4_201ENDINGG_8)</f>
        <v>0</v>
      </c>
      <c r="K51" s="3">
        <f>SUM('GMIC-NC_2022-Q3_SCDPT4'!SCDPT4_201BEGINNG_9:'GMIC-NC_2022-Q3_SCDPT4'!SCDPT4_201ENDINGG_9)</f>
        <v>0</v>
      </c>
      <c r="L51" s="3">
        <f>SUM('GMIC-NC_2022-Q3_SCDPT4'!SCDPT4_201BEGINNG_10:'GMIC-NC_2022-Q3_SCDPT4'!SCDPT4_201ENDINGG_10)</f>
        <v>0</v>
      </c>
      <c r="M51" s="3">
        <f>SUM('GMIC-NC_2022-Q3_SCDPT4'!SCDPT4_201BEGINNG_11:'GMIC-NC_2022-Q3_SCDPT4'!SCDPT4_201ENDINGG_11)</f>
        <v>0</v>
      </c>
      <c r="N51" s="3">
        <f>SUM('GMIC-NC_2022-Q3_SCDPT4'!SCDPT4_201BEGINNG_12:'GMIC-NC_2022-Q3_SCDPT4'!SCDPT4_201ENDINGG_12)</f>
        <v>0</v>
      </c>
      <c r="O51" s="3">
        <f>SUM('GMIC-NC_2022-Q3_SCDPT4'!SCDPT4_201BEGINNG_13:'GMIC-NC_2022-Q3_SCDPT4'!SCDPT4_201ENDINGG_13)</f>
        <v>0</v>
      </c>
      <c r="P51" s="3">
        <f>SUM('GMIC-NC_2022-Q3_SCDPT4'!SCDPT4_201BEGINNG_14:'GMIC-NC_2022-Q3_SCDPT4'!SCDPT4_201ENDINGG_14)</f>
        <v>0</v>
      </c>
      <c r="Q51" s="3">
        <f>SUM('GMIC-NC_2022-Q3_SCDPT4'!SCDPT4_201BEGINNG_15:'GMIC-NC_2022-Q3_SCDPT4'!SCDPT4_201ENDINGG_15)</f>
        <v>0</v>
      </c>
      <c r="R51" s="3">
        <f>SUM('GMIC-NC_2022-Q3_SCDPT4'!SCDPT4_201BEGINNG_16:'GMIC-NC_2022-Q3_SCDPT4'!SCDPT4_201ENDINGG_16)</f>
        <v>0</v>
      </c>
      <c r="S51" s="3">
        <f>SUM('GMIC-NC_2022-Q3_SCDPT4'!SCDPT4_201BEGINNG_17:'GMIC-NC_2022-Q3_SCDPT4'!SCDPT4_201ENDINGG_17)</f>
        <v>0</v>
      </c>
      <c r="T51" s="3">
        <f>SUM('GMIC-NC_2022-Q3_SCDPT4'!SCDPT4_201BEGINNG_18:'GMIC-NC_2022-Q3_SCDPT4'!SCDPT4_201ENDINGG_18)</f>
        <v>0</v>
      </c>
      <c r="U51" s="3">
        <f>SUM('GMIC-NC_2022-Q3_SCDPT4'!SCDPT4_201BEGINNG_19:'GMIC-NC_2022-Q3_SCDPT4'!SCDPT4_201ENDINGG_19)</f>
        <v>0</v>
      </c>
      <c r="V51" s="3">
        <f>SUM('GMIC-NC_2022-Q3_SCDPT4'!SCDPT4_201BEGINNG_20:'GMIC-NC_2022-Q3_SCDPT4'!SCDPT4_201ENDINGG_20)</f>
        <v>0</v>
      </c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2:32" x14ac:dyDescent="0.3">
      <c r="B52" s="17" t="s">
        <v>85</v>
      </c>
      <c r="C52" s="12" t="s">
        <v>17</v>
      </c>
      <c r="D52" s="11"/>
      <c r="E52" s="2"/>
      <c r="F52" s="2"/>
      <c r="G52" s="2"/>
      <c r="H52" s="2"/>
      <c r="I52" s="3">
        <f>'GMIC-NC_2022-Q3_SCDPT4'!SCDPT4_0109999999_7+'GMIC-NC_2022-Q3_SCDPT4'!SCDPT4_0309999999_7+'GMIC-NC_2022-Q3_SCDPT4'!SCDPT4_0509999999_7+'GMIC-NC_2022-Q3_SCDPT4'!SCDPT4_0709999999_7+'GMIC-NC_2022-Q3_SCDPT4'!SCDPT4_0909999999_7+'GMIC-NC_2022-Q3_SCDPT4'!SCDPT4_1109999999_7+'GMIC-NC_2022-Q3_SCDPT4'!SCDPT4_1309999999_7+'GMIC-NC_2022-Q3_SCDPT4'!SCDPT4_1509999999_7+'GMIC-NC_2022-Q3_SCDPT4'!SCDPT4_1619999999_7+'GMIC-NC_2022-Q3_SCDPT4'!SCDPT4_1909999999_7+'GMIC-NC_2022-Q3_SCDPT4'!SCDPT4_2019999999_7</f>
        <v>2736374</v>
      </c>
      <c r="J52" s="3">
        <f>'GMIC-NC_2022-Q3_SCDPT4'!SCDPT4_0109999999_8+'GMIC-NC_2022-Q3_SCDPT4'!SCDPT4_0309999999_8+'GMIC-NC_2022-Q3_SCDPT4'!SCDPT4_0509999999_8+'GMIC-NC_2022-Q3_SCDPT4'!SCDPT4_0709999999_8+'GMIC-NC_2022-Q3_SCDPT4'!SCDPT4_0909999999_8+'GMIC-NC_2022-Q3_SCDPT4'!SCDPT4_1109999999_8+'GMIC-NC_2022-Q3_SCDPT4'!SCDPT4_1309999999_8+'GMIC-NC_2022-Q3_SCDPT4'!SCDPT4_1509999999_8+'GMIC-NC_2022-Q3_SCDPT4'!SCDPT4_1619999999_8+'GMIC-NC_2022-Q3_SCDPT4'!SCDPT4_1909999999_8+'GMIC-NC_2022-Q3_SCDPT4'!SCDPT4_2019999999_8</f>
        <v>2736374</v>
      </c>
      <c r="K52" s="3">
        <f>'GMIC-NC_2022-Q3_SCDPT4'!SCDPT4_0109999999_9+'GMIC-NC_2022-Q3_SCDPT4'!SCDPT4_0309999999_9+'GMIC-NC_2022-Q3_SCDPT4'!SCDPT4_0509999999_9+'GMIC-NC_2022-Q3_SCDPT4'!SCDPT4_0709999999_9+'GMIC-NC_2022-Q3_SCDPT4'!SCDPT4_0909999999_9+'GMIC-NC_2022-Q3_SCDPT4'!SCDPT4_1109999999_9+'GMIC-NC_2022-Q3_SCDPT4'!SCDPT4_1309999999_9+'GMIC-NC_2022-Q3_SCDPT4'!SCDPT4_1509999999_9+'GMIC-NC_2022-Q3_SCDPT4'!SCDPT4_1619999999_9+'GMIC-NC_2022-Q3_SCDPT4'!SCDPT4_1909999999_9+'GMIC-NC_2022-Q3_SCDPT4'!SCDPT4_2019999999_9</f>
        <v>2743427</v>
      </c>
      <c r="L52" s="3">
        <f>'GMIC-NC_2022-Q3_SCDPT4'!SCDPT4_0109999999_10+'GMIC-NC_2022-Q3_SCDPT4'!SCDPT4_0309999999_10+'GMIC-NC_2022-Q3_SCDPT4'!SCDPT4_0509999999_10+'GMIC-NC_2022-Q3_SCDPT4'!SCDPT4_0709999999_10+'GMIC-NC_2022-Q3_SCDPT4'!SCDPT4_0909999999_10+'GMIC-NC_2022-Q3_SCDPT4'!SCDPT4_1109999999_10+'GMIC-NC_2022-Q3_SCDPT4'!SCDPT4_1309999999_10+'GMIC-NC_2022-Q3_SCDPT4'!SCDPT4_1509999999_10+'GMIC-NC_2022-Q3_SCDPT4'!SCDPT4_1619999999_10+'GMIC-NC_2022-Q3_SCDPT4'!SCDPT4_1909999999_10+'GMIC-NC_2022-Q3_SCDPT4'!SCDPT4_2019999999_10</f>
        <v>2737262</v>
      </c>
      <c r="M52" s="3">
        <f>'GMIC-NC_2022-Q3_SCDPT4'!SCDPT4_0109999999_11+'GMIC-NC_2022-Q3_SCDPT4'!SCDPT4_0309999999_11+'GMIC-NC_2022-Q3_SCDPT4'!SCDPT4_0509999999_11+'GMIC-NC_2022-Q3_SCDPT4'!SCDPT4_0709999999_11+'GMIC-NC_2022-Q3_SCDPT4'!SCDPT4_0909999999_11+'GMIC-NC_2022-Q3_SCDPT4'!SCDPT4_1109999999_11+'GMIC-NC_2022-Q3_SCDPT4'!SCDPT4_1309999999_11+'GMIC-NC_2022-Q3_SCDPT4'!SCDPT4_1509999999_11+'GMIC-NC_2022-Q3_SCDPT4'!SCDPT4_1619999999_11+'GMIC-NC_2022-Q3_SCDPT4'!SCDPT4_1909999999_11+'GMIC-NC_2022-Q3_SCDPT4'!SCDPT4_2019999999_11</f>
        <v>0</v>
      </c>
      <c r="N52" s="3">
        <f>'GMIC-NC_2022-Q3_SCDPT4'!SCDPT4_0109999999_12+'GMIC-NC_2022-Q3_SCDPT4'!SCDPT4_0309999999_12+'GMIC-NC_2022-Q3_SCDPT4'!SCDPT4_0509999999_12+'GMIC-NC_2022-Q3_SCDPT4'!SCDPT4_0709999999_12+'GMIC-NC_2022-Q3_SCDPT4'!SCDPT4_0909999999_12+'GMIC-NC_2022-Q3_SCDPT4'!SCDPT4_1109999999_12+'GMIC-NC_2022-Q3_SCDPT4'!SCDPT4_1309999999_12+'GMIC-NC_2022-Q3_SCDPT4'!SCDPT4_1509999999_12+'GMIC-NC_2022-Q3_SCDPT4'!SCDPT4_1619999999_12+'GMIC-NC_2022-Q3_SCDPT4'!SCDPT4_1909999999_12+'GMIC-NC_2022-Q3_SCDPT4'!SCDPT4_2019999999_12</f>
        <v>-889</v>
      </c>
      <c r="O52" s="3">
        <f>'GMIC-NC_2022-Q3_SCDPT4'!SCDPT4_0109999999_13+'GMIC-NC_2022-Q3_SCDPT4'!SCDPT4_0309999999_13+'GMIC-NC_2022-Q3_SCDPT4'!SCDPT4_0509999999_13+'GMIC-NC_2022-Q3_SCDPT4'!SCDPT4_0709999999_13+'GMIC-NC_2022-Q3_SCDPT4'!SCDPT4_0909999999_13+'GMIC-NC_2022-Q3_SCDPT4'!SCDPT4_1109999999_13+'GMIC-NC_2022-Q3_SCDPT4'!SCDPT4_1309999999_13+'GMIC-NC_2022-Q3_SCDPT4'!SCDPT4_1509999999_13+'GMIC-NC_2022-Q3_SCDPT4'!SCDPT4_1619999999_13+'GMIC-NC_2022-Q3_SCDPT4'!SCDPT4_1909999999_13+'GMIC-NC_2022-Q3_SCDPT4'!SCDPT4_2019999999_13</f>
        <v>0</v>
      </c>
      <c r="P52" s="3">
        <f>'GMIC-NC_2022-Q3_SCDPT4'!SCDPT4_0109999999_14+'GMIC-NC_2022-Q3_SCDPT4'!SCDPT4_0309999999_14+'GMIC-NC_2022-Q3_SCDPT4'!SCDPT4_0509999999_14+'GMIC-NC_2022-Q3_SCDPT4'!SCDPT4_0709999999_14+'GMIC-NC_2022-Q3_SCDPT4'!SCDPT4_0909999999_14+'GMIC-NC_2022-Q3_SCDPT4'!SCDPT4_1109999999_14+'GMIC-NC_2022-Q3_SCDPT4'!SCDPT4_1309999999_14+'GMIC-NC_2022-Q3_SCDPT4'!SCDPT4_1509999999_14+'GMIC-NC_2022-Q3_SCDPT4'!SCDPT4_1619999999_14+'GMIC-NC_2022-Q3_SCDPT4'!SCDPT4_1909999999_14+'GMIC-NC_2022-Q3_SCDPT4'!SCDPT4_2019999999_14</f>
        <v>-889</v>
      </c>
      <c r="Q52" s="3">
        <f>'GMIC-NC_2022-Q3_SCDPT4'!SCDPT4_0109999999_15+'GMIC-NC_2022-Q3_SCDPT4'!SCDPT4_0309999999_15+'GMIC-NC_2022-Q3_SCDPT4'!SCDPT4_0509999999_15+'GMIC-NC_2022-Q3_SCDPT4'!SCDPT4_0709999999_15+'GMIC-NC_2022-Q3_SCDPT4'!SCDPT4_0909999999_15+'GMIC-NC_2022-Q3_SCDPT4'!SCDPT4_1109999999_15+'GMIC-NC_2022-Q3_SCDPT4'!SCDPT4_1309999999_15+'GMIC-NC_2022-Q3_SCDPT4'!SCDPT4_1509999999_15+'GMIC-NC_2022-Q3_SCDPT4'!SCDPT4_1619999999_15+'GMIC-NC_2022-Q3_SCDPT4'!SCDPT4_1909999999_15+'GMIC-NC_2022-Q3_SCDPT4'!SCDPT4_2019999999_15</f>
        <v>0</v>
      </c>
      <c r="R52" s="3">
        <f>'GMIC-NC_2022-Q3_SCDPT4'!SCDPT4_0109999999_16+'GMIC-NC_2022-Q3_SCDPT4'!SCDPT4_0309999999_16+'GMIC-NC_2022-Q3_SCDPT4'!SCDPT4_0509999999_16+'GMIC-NC_2022-Q3_SCDPT4'!SCDPT4_0709999999_16+'GMIC-NC_2022-Q3_SCDPT4'!SCDPT4_0909999999_16+'GMIC-NC_2022-Q3_SCDPT4'!SCDPT4_1109999999_16+'GMIC-NC_2022-Q3_SCDPT4'!SCDPT4_1309999999_16+'GMIC-NC_2022-Q3_SCDPT4'!SCDPT4_1509999999_16+'GMIC-NC_2022-Q3_SCDPT4'!SCDPT4_1619999999_16+'GMIC-NC_2022-Q3_SCDPT4'!SCDPT4_1909999999_16+'GMIC-NC_2022-Q3_SCDPT4'!SCDPT4_2019999999_16</f>
        <v>2736374</v>
      </c>
      <c r="S52" s="3">
        <f>'GMIC-NC_2022-Q3_SCDPT4'!SCDPT4_0109999999_17+'GMIC-NC_2022-Q3_SCDPT4'!SCDPT4_0309999999_17+'GMIC-NC_2022-Q3_SCDPT4'!SCDPT4_0509999999_17+'GMIC-NC_2022-Q3_SCDPT4'!SCDPT4_0709999999_17+'GMIC-NC_2022-Q3_SCDPT4'!SCDPT4_0909999999_17+'GMIC-NC_2022-Q3_SCDPT4'!SCDPT4_1109999999_17+'GMIC-NC_2022-Q3_SCDPT4'!SCDPT4_1309999999_17+'GMIC-NC_2022-Q3_SCDPT4'!SCDPT4_1509999999_17+'GMIC-NC_2022-Q3_SCDPT4'!SCDPT4_1619999999_17+'GMIC-NC_2022-Q3_SCDPT4'!SCDPT4_1909999999_17+'GMIC-NC_2022-Q3_SCDPT4'!SCDPT4_2019999999_17</f>
        <v>0</v>
      </c>
      <c r="T52" s="3">
        <f>'GMIC-NC_2022-Q3_SCDPT4'!SCDPT4_0109999999_18+'GMIC-NC_2022-Q3_SCDPT4'!SCDPT4_0309999999_18+'GMIC-NC_2022-Q3_SCDPT4'!SCDPT4_0509999999_18+'GMIC-NC_2022-Q3_SCDPT4'!SCDPT4_0709999999_18+'GMIC-NC_2022-Q3_SCDPT4'!SCDPT4_0909999999_18+'GMIC-NC_2022-Q3_SCDPT4'!SCDPT4_1109999999_18+'GMIC-NC_2022-Q3_SCDPT4'!SCDPT4_1309999999_18+'GMIC-NC_2022-Q3_SCDPT4'!SCDPT4_1509999999_18+'GMIC-NC_2022-Q3_SCDPT4'!SCDPT4_1619999999_18+'GMIC-NC_2022-Q3_SCDPT4'!SCDPT4_1909999999_18+'GMIC-NC_2022-Q3_SCDPT4'!SCDPT4_2019999999_18</f>
        <v>0</v>
      </c>
      <c r="U52" s="3">
        <f>'GMIC-NC_2022-Q3_SCDPT4'!SCDPT4_0109999999_19+'GMIC-NC_2022-Q3_SCDPT4'!SCDPT4_0309999999_19+'GMIC-NC_2022-Q3_SCDPT4'!SCDPT4_0509999999_19+'GMIC-NC_2022-Q3_SCDPT4'!SCDPT4_0709999999_19+'GMIC-NC_2022-Q3_SCDPT4'!SCDPT4_0909999999_19+'GMIC-NC_2022-Q3_SCDPT4'!SCDPT4_1109999999_19+'GMIC-NC_2022-Q3_SCDPT4'!SCDPT4_1309999999_19+'GMIC-NC_2022-Q3_SCDPT4'!SCDPT4_1509999999_19+'GMIC-NC_2022-Q3_SCDPT4'!SCDPT4_1619999999_19+'GMIC-NC_2022-Q3_SCDPT4'!SCDPT4_1909999999_19+'GMIC-NC_2022-Q3_SCDPT4'!SCDPT4_2019999999_19</f>
        <v>0</v>
      </c>
      <c r="V52" s="3">
        <f>'GMIC-NC_2022-Q3_SCDPT4'!SCDPT4_0109999999_20+'GMIC-NC_2022-Q3_SCDPT4'!SCDPT4_0309999999_20+'GMIC-NC_2022-Q3_SCDPT4'!SCDPT4_0509999999_20+'GMIC-NC_2022-Q3_SCDPT4'!SCDPT4_0709999999_20+'GMIC-NC_2022-Q3_SCDPT4'!SCDPT4_0909999999_20+'GMIC-NC_2022-Q3_SCDPT4'!SCDPT4_1109999999_20+'GMIC-NC_2022-Q3_SCDPT4'!SCDPT4_1309999999_20+'GMIC-NC_2022-Q3_SCDPT4'!SCDPT4_1509999999_20+'GMIC-NC_2022-Q3_SCDPT4'!SCDPT4_1619999999_20+'GMIC-NC_2022-Q3_SCDPT4'!SCDPT4_1909999999_20+'GMIC-NC_2022-Q3_SCDPT4'!SCDPT4_2019999999_20</f>
        <v>58946</v>
      </c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2:32" x14ac:dyDescent="0.3">
      <c r="B53" s="17" t="s">
        <v>138</v>
      </c>
      <c r="C53" s="12" t="s">
        <v>86</v>
      </c>
      <c r="D53" s="11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2:32" x14ac:dyDescent="0.3">
      <c r="B54" s="17" t="s">
        <v>207</v>
      </c>
      <c r="C54" s="12" t="s">
        <v>139</v>
      </c>
      <c r="D54" s="11"/>
      <c r="E54" s="2"/>
      <c r="F54" s="2"/>
      <c r="G54" s="2"/>
      <c r="H54" s="2"/>
      <c r="I54" s="21">
        <f>'GMIC-NC_2022-Q3_SCDPT4'!SCDPT4_2509999997_7</f>
        <v>2736374</v>
      </c>
      <c r="J54" s="21">
        <f>'GMIC-NC_2022-Q3_SCDPT4'!SCDPT4_2509999997_8</f>
        <v>2736374</v>
      </c>
      <c r="K54" s="21">
        <f>'GMIC-NC_2022-Q3_SCDPT4'!SCDPT4_2509999997_9</f>
        <v>2743427</v>
      </c>
      <c r="L54" s="21">
        <f>'GMIC-NC_2022-Q3_SCDPT4'!SCDPT4_2509999997_10</f>
        <v>2737262</v>
      </c>
      <c r="M54" s="21">
        <f>'GMIC-NC_2022-Q3_SCDPT4'!SCDPT4_2509999997_11</f>
        <v>0</v>
      </c>
      <c r="N54" s="21">
        <f>'GMIC-NC_2022-Q3_SCDPT4'!SCDPT4_2509999997_12</f>
        <v>-889</v>
      </c>
      <c r="O54" s="21">
        <f>'GMIC-NC_2022-Q3_SCDPT4'!SCDPT4_2509999997_13</f>
        <v>0</v>
      </c>
      <c r="P54" s="21">
        <f>'GMIC-NC_2022-Q3_SCDPT4'!SCDPT4_2509999997_14</f>
        <v>-889</v>
      </c>
      <c r="Q54" s="21">
        <f>'GMIC-NC_2022-Q3_SCDPT4'!SCDPT4_2509999997_15</f>
        <v>0</v>
      </c>
      <c r="R54" s="21">
        <f>'GMIC-NC_2022-Q3_SCDPT4'!SCDPT4_2509999997_16</f>
        <v>2736374</v>
      </c>
      <c r="S54" s="21">
        <f>'GMIC-NC_2022-Q3_SCDPT4'!SCDPT4_2509999997_17</f>
        <v>0</v>
      </c>
      <c r="T54" s="21">
        <f>'GMIC-NC_2022-Q3_SCDPT4'!SCDPT4_2509999997_18</f>
        <v>0</v>
      </c>
      <c r="U54" s="21">
        <f>'GMIC-NC_2022-Q3_SCDPT4'!SCDPT4_2509999997_19</f>
        <v>0</v>
      </c>
      <c r="V54" s="21">
        <f>'GMIC-NC_2022-Q3_SCDPT4'!SCDPT4_2509999997_20</f>
        <v>58946</v>
      </c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2:32" x14ac:dyDescent="0.3">
      <c r="B55" s="7" t="s">
        <v>160</v>
      </c>
      <c r="C55" s="1" t="s">
        <v>160</v>
      </c>
      <c r="D55" s="6" t="s">
        <v>160</v>
      </c>
      <c r="E55" s="1" t="s">
        <v>160</v>
      </c>
      <c r="F55" s="1" t="s">
        <v>160</v>
      </c>
      <c r="G55" s="1" t="s">
        <v>160</v>
      </c>
      <c r="H55" s="1" t="s">
        <v>160</v>
      </c>
      <c r="I55" s="1" t="s">
        <v>160</v>
      </c>
      <c r="J55" s="1" t="s">
        <v>160</v>
      </c>
      <c r="K55" s="1" t="s">
        <v>160</v>
      </c>
      <c r="L55" s="1" t="s">
        <v>160</v>
      </c>
      <c r="M55" s="1" t="s">
        <v>160</v>
      </c>
      <c r="N55" s="1" t="s">
        <v>160</v>
      </c>
      <c r="O55" s="1" t="s">
        <v>160</v>
      </c>
      <c r="P55" s="1" t="s">
        <v>160</v>
      </c>
      <c r="Q55" s="1" t="s">
        <v>160</v>
      </c>
      <c r="R55" s="1" t="s">
        <v>160</v>
      </c>
      <c r="S55" s="1" t="s">
        <v>160</v>
      </c>
      <c r="T55" s="1" t="s">
        <v>160</v>
      </c>
      <c r="U55" s="1" t="s">
        <v>160</v>
      </c>
      <c r="V55" s="1" t="s">
        <v>160</v>
      </c>
      <c r="W55" s="1" t="s">
        <v>160</v>
      </c>
      <c r="X55" s="1" t="s">
        <v>160</v>
      </c>
      <c r="Y55" s="1" t="s">
        <v>160</v>
      </c>
      <c r="Z55" s="1" t="s">
        <v>160</v>
      </c>
      <c r="AA55" s="1" t="s">
        <v>160</v>
      </c>
      <c r="AB55" s="1" t="s">
        <v>160</v>
      </c>
      <c r="AC55" s="1" t="s">
        <v>160</v>
      </c>
      <c r="AD55" s="1" t="s">
        <v>160</v>
      </c>
      <c r="AE55" s="1" t="s">
        <v>160</v>
      </c>
      <c r="AF55" s="1" t="s">
        <v>160</v>
      </c>
    </row>
    <row r="56" spans="2:32" x14ac:dyDescent="0.3">
      <c r="B56" s="13" t="s">
        <v>239</v>
      </c>
      <c r="C56" s="20" t="s">
        <v>233</v>
      </c>
      <c r="D56" s="16" t="s">
        <v>6</v>
      </c>
      <c r="E56" s="14" t="s">
        <v>6</v>
      </c>
      <c r="F56" s="15"/>
      <c r="G56" s="5" t="s">
        <v>6</v>
      </c>
      <c r="H56" s="25"/>
      <c r="I56" s="4"/>
      <c r="J56" s="32"/>
      <c r="K56" s="4"/>
      <c r="L56" s="4"/>
      <c r="M56" s="4"/>
      <c r="N56" s="4"/>
      <c r="O56" s="4"/>
      <c r="P56" s="19"/>
      <c r="Q56" s="4"/>
      <c r="R56" s="4"/>
      <c r="S56" s="4"/>
      <c r="T56" s="4"/>
      <c r="U56" s="19"/>
      <c r="V56" s="4"/>
      <c r="W56" s="2"/>
      <c r="X56" s="22" t="s">
        <v>6</v>
      </c>
      <c r="Y56" s="23" t="s">
        <v>6</v>
      </c>
      <c r="Z56" s="47" t="s">
        <v>6</v>
      </c>
      <c r="AA56" s="2"/>
      <c r="AB56" s="5" t="s">
        <v>6</v>
      </c>
      <c r="AC56" s="5" t="s">
        <v>6</v>
      </c>
      <c r="AD56" s="5" t="s">
        <v>6</v>
      </c>
      <c r="AE56" s="18" t="s">
        <v>6</v>
      </c>
      <c r="AF56" s="24" t="s">
        <v>6</v>
      </c>
    </row>
    <row r="57" spans="2:32" x14ac:dyDescent="0.3">
      <c r="B57" s="7" t="s">
        <v>160</v>
      </c>
      <c r="C57" s="1" t="s">
        <v>160</v>
      </c>
      <c r="D57" s="6" t="s">
        <v>160</v>
      </c>
      <c r="E57" s="1" t="s">
        <v>160</v>
      </c>
      <c r="F57" s="1" t="s">
        <v>160</v>
      </c>
      <c r="G57" s="1" t="s">
        <v>160</v>
      </c>
      <c r="H57" s="1" t="s">
        <v>160</v>
      </c>
      <c r="I57" s="1" t="s">
        <v>160</v>
      </c>
      <c r="J57" s="1" t="s">
        <v>160</v>
      </c>
      <c r="K57" s="1" t="s">
        <v>160</v>
      </c>
      <c r="L57" s="1" t="s">
        <v>160</v>
      </c>
      <c r="M57" s="1" t="s">
        <v>160</v>
      </c>
      <c r="N57" s="1" t="s">
        <v>160</v>
      </c>
      <c r="O57" s="1" t="s">
        <v>160</v>
      </c>
      <c r="P57" s="1" t="s">
        <v>160</v>
      </c>
      <c r="Q57" s="1" t="s">
        <v>160</v>
      </c>
      <c r="R57" s="1" t="s">
        <v>160</v>
      </c>
      <c r="S57" s="1" t="s">
        <v>160</v>
      </c>
      <c r="T57" s="1" t="s">
        <v>160</v>
      </c>
      <c r="U57" s="1" t="s">
        <v>160</v>
      </c>
      <c r="V57" s="1" t="s">
        <v>160</v>
      </c>
      <c r="W57" s="1" t="s">
        <v>160</v>
      </c>
      <c r="X57" s="1" t="s">
        <v>160</v>
      </c>
      <c r="Y57" s="1" t="s">
        <v>160</v>
      </c>
      <c r="Z57" s="1" t="s">
        <v>160</v>
      </c>
      <c r="AA57" s="1" t="s">
        <v>160</v>
      </c>
      <c r="AB57" s="1" t="s">
        <v>160</v>
      </c>
      <c r="AC57" s="1" t="s">
        <v>160</v>
      </c>
      <c r="AD57" s="1" t="s">
        <v>160</v>
      </c>
      <c r="AE57" s="1" t="s">
        <v>160</v>
      </c>
      <c r="AF57" s="1" t="s">
        <v>160</v>
      </c>
    </row>
    <row r="58" spans="2:32" ht="56" x14ac:dyDescent="0.3">
      <c r="B58" s="17" t="s">
        <v>44</v>
      </c>
      <c r="C58" s="12" t="s">
        <v>240</v>
      </c>
      <c r="D58" s="11"/>
      <c r="E58" s="2"/>
      <c r="F58" s="2"/>
      <c r="G58" s="2"/>
      <c r="H58" s="2"/>
      <c r="I58" s="3">
        <f>SUM('GMIC-NC_2022-Q3_SCDPT4'!SCDPT4_401BEGINNG_7:'GMIC-NC_2022-Q3_SCDPT4'!SCDPT4_401ENDINGG_7)</f>
        <v>0</v>
      </c>
      <c r="J58" s="2"/>
      <c r="K58" s="3">
        <f>SUM('GMIC-NC_2022-Q3_SCDPT4'!SCDPT4_401BEGINNG_9:'GMIC-NC_2022-Q3_SCDPT4'!SCDPT4_401ENDINGG_9)</f>
        <v>0</v>
      </c>
      <c r="L58" s="3">
        <f>SUM('GMIC-NC_2022-Q3_SCDPT4'!SCDPT4_401BEGINNG_10:'GMIC-NC_2022-Q3_SCDPT4'!SCDPT4_401ENDINGG_10)</f>
        <v>0</v>
      </c>
      <c r="M58" s="3">
        <f>SUM('GMIC-NC_2022-Q3_SCDPT4'!SCDPT4_401BEGINNG_11:'GMIC-NC_2022-Q3_SCDPT4'!SCDPT4_401ENDINGG_11)</f>
        <v>0</v>
      </c>
      <c r="N58" s="3">
        <f>SUM('GMIC-NC_2022-Q3_SCDPT4'!SCDPT4_401BEGINNG_12:'GMIC-NC_2022-Q3_SCDPT4'!SCDPT4_401ENDINGG_12)</f>
        <v>0</v>
      </c>
      <c r="O58" s="3">
        <f>SUM('GMIC-NC_2022-Q3_SCDPT4'!SCDPT4_401BEGINNG_13:'GMIC-NC_2022-Q3_SCDPT4'!SCDPT4_401ENDINGG_13)</f>
        <v>0</v>
      </c>
      <c r="P58" s="3">
        <f>SUM('GMIC-NC_2022-Q3_SCDPT4'!SCDPT4_401BEGINNG_14:'GMIC-NC_2022-Q3_SCDPT4'!SCDPT4_401ENDINGG_14)</f>
        <v>0</v>
      </c>
      <c r="Q58" s="3">
        <f>SUM('GMIC-NC_2022-Q3_SCDPT4'!SCDPT4_401BEGINNG_15:'GMIC-NC_2022-Q3_SCDPT4'!SCDPT4_401ENDINGG_15)</f>
        <v>0</v>
      </c>
      <c r="R58" s="3">
        <f>SUM('GMIC-NC_2022-Q3_SCDPT4'!SCDPT4_401BEGINNG_16:'GMIC-NC_2022-Q3_SCDPT4'!SCDPT4_401ENDINGG_16)</f>
        <v>0</v>
      </c>
      <c r="S58" s="3">
        <f>SUM('GMIC-NC_2022-Q3_SCDPT4'!SCDPT4_401BEGINNG_17:'GMIC-NC_2022-Q3_SCDPT4'!SCDPT4_401ENDINGG_17)</f>
        <v>0</v>
      </c>
      <c r="T58" s="3">
        <f>SUM('GMIC-NC_2022-Q3_SCDPT4'!SCDPT4_401BEGINNG_18:'GMIC-NC_2022-Q3_SCDPT4'!SCDPT4_401ENDINGG_18)</f>
        <v>0</v>
      </c>
      <c r="U58" s="3">
        <f>SUM('GMIC-NC_2022-Q3_SCDPT4'!SCDPT4_401BEGINNG_19:'GMIC-NC_2022-Q3_SCDPT4'!SCDPT4_401ENDINGG_19)</f>
        <v>0</v>
      </c>
      <c r="V58" s="3">
        <f>SUM('GMIC-NC_2022-Q3_SCDPT4'!SCDPT4_401BEGINNG_20:'GMIC-NC_2022-Q3_SCDPT4'!SCDPT4_401ENDINGG_20)</f>
        <v>0</v>
      </c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2:32" x14ac:dyDescent="0.3">
      <c r="B59" s="7" t="s">
        <v>160</v>
      </c>
      <c r="C59" s="1" t="s">
        <v>160</v>
      </c>
      <c r="D59" s="6" t="s">
        <v>160</v>
      </c>
      <c r="E59" s="1" t="s">
        <v>160</v>
      </c>
      <c r="F59" s="1" t="s">
        <v>160</v>
      </c>
      <c r="G59" s="1" t="s">
        <v>160</v>
      </c>
      <c r="H59" s="1" t="s">
        <v>160</v>
      </c>
      <c r="I59" s="1" t="s">
        <v>160</v>
      </c>
      <c r="J59" s="1" t="s">
        <v>160</v>
      </c>
      <c r="K59" s="1" t="s">
        <v>160</v>
      </c>
      <c r="L59" s="1" t="s">
        <v>160</v>
      </c>
      <c r="M59" s="1" t="s">
        <v>160</v>
      </c>
      <c r="N59" s="1" t="s">
        <v>160</v>
      </c>
      <c r="O59" s="1" t="s">
        <v>160</v>
      </c>
      <c r="P59" s="1" t="s">
        <v>160</v>
      </c>
      <c r="Q59" s="1" t="s">
        <v>160</v>
      </c>
      <c r="R59" s="1" t="s">
        <v>160</v>
      </c>
      <c r="S59" s="1" t="s">
        <v>160</v>
      </c>
      <c r="T59" s="1" t="s">
        <v>160</v>
      </c>
      <c r="U59" s="1" t="s">
        <v>160</v>
      </c>
      <c r="V59" s="1" t="s">
        <v>160</v>
      </c>
      <c r="W59" s="1" t="s">
        <v>160</v>
      </c>
      <c r="X59" s="1" t="s">
        <v>160</v>
      </c>
      <c r="Y59" s="1" t="s">
        <v>160</v>
      </c>
      <c r="Z59" s="1" t="s">
        <v>160</v>
      </c>
      <c r="AA59" s="1" t="s">
        <v>160</v>
      </c>
      <c r="AB59" s="1" t="s">
        <v>160</v>
      </c>
      <c r="AC59" s="1" t="s">
        <v>160</v>
      </c>
      <c r="AD59" s="1" t="s">
        <v>160</v>
      </c>
      <c r="AE59" s="1" t="s">
        <v>160</v>
      </c>
      <c r="AF59" s="1" t="s">
        <v>160</v>
      </c>
    </row>
    <row r="60" spans="2:32" x14ac:dyDescent="0.3">
      <c r="B60" s="13" t="s">
        <v>187</v>
      </c>
      <c r="C60" s="20" t="s">
        <v>233</v>
      </c>
      <c r="D60" s="16" t="s">
        <v>6</v>
      </c>
      <c r="E60" s="14" t="s">
        <v>6</v>
      </c>
      <c r="F60" s="15"/>
      <c r="G60" s="5" t="s">
        <v>6</v>
      </c>
      <c r="H60" s="25"/>
      <c r="I60" s="4"/>
      <c r="J60" s="32"/>
      <c r="K60" s="4"/>
      <c r="L60" s="4"/>
      <c r="M60" s="4"/>
      <c r="N60" s="4"/>
      <c r="O60" s="4"/>
      <c r="P60" s="19"/>
      <c r="Q60" s="4"/>
      <c r="R60" s="4"/>
      <c r="S60" s="4"/>
      <c r="T60" s="4"/>
      <c r="U60" s="19"/>
      <c r="V60" s="4"/>
      <c r="W60" s="2"/>
      <c r="X60" s="22" t="s">
        <v>6</v>
      </c>
      <c r="Y60" s="23" t="s">
        <v>6</v>
      </c>
      <c r="Z60" s="47" t="s">
        <v>6</v>
      </c>
      <c r="AA60" s="2"/>
      <c r="AB60" s="5" t="s">
        <v>6</v>
      </c>
      <c r="AC60" s="5" t="s">
        <v>6</v>
      </c>
      <c r="AD60" s="5" t="s">
        <v>6</v>
      </c>
      <c r="AE60" s="18" t="s">
        <v>6</v>
      </c>
      <c r="AF60" s="24" t="s">
        <v>6</v>
      </c>
    </row>
    <row r="61" spans="2:32" x14ac:dyDescent="0.3">
      <c r="B61" s="7" t="s">
        <v>160</v>
      </c>
      <c r="C61" s="1" t="s">
        <v>160</v>
      </c>
      <c r="D61" s="6" t="s">
        <v>160</v>
      </c>
      <c r="E61" s="1" t="s">
        <v>160</v>
      </c>
      <c r="F61" s="1" t="s">
        <v>160</v>
      </c>
      <c r="G61" s="1" t="s">
        <v>160</v>
      </c>
      <c r="H61" s="1" t="s">
        <v>160</v>
      </c>
      <c r="I61" s="1" t="s">
        <v>160</v>
      </c>
      <c r="J61" s="1" t="s">
        <v>160</v>
      </c>
      <c r="K61" s="1" t="s">
        <v>160</v>
      </c>
      <c r="L61" s="1" t="s">
        <v>160</v>
      </c>
      <c r="M61" s="1" t="s">
        <v>160</v>
      </c>
      <c r="N61" s="1" t="s">
        <v>160</v>
      </c>
      <c r="O61" s="1" t="s">
        <v>160</v>
      </c>
      <c r="P61" s="1" t="s">
        <v>160</v>
      </c>
      <c r="Q61" s="1" t="s">
        <v>160</v>
      </c>
      <c r="R61" s="1" t="s">
        <v>160</v>
      </c>
      <c r="S61" s="1" t="s">
        <v>160</v>
      </c>
      <c r="T61" s="1" t="s">
        <v>160</v>
      </c>
      <c r="U61" s="1" t="s">
        <v>160</v>
      </c>
      <c r="V61" s="1" t="s">
        <v>160</v>
      </c>
      <c r="W61" s="1" t="s">
        <v>160</v>
      </c>
      <c r="X61" s="1" t="s">
        <v>160</v>
      </c>
      <c r="Y61" s="1" t="s">
        <v>160</v>
      </c>
      <c r="Z61" s="1" t="s">
        <v>160</v>
      </c>
      <c r="AA61" s="1" t="s">
        <v>160</v>
      </c>
      <c r="AB61" s="1" t="s">
        <v>160</v>
      </c>
      <c r="AC61" s="1" t="s">
        <v>160</v>
      </c>
      <c r="AD61" s="1" t="s">
        <v>160</v>
      </c>
      <c r="AE61" s="1" t="s">
        <v>160</v>
      </c>
      <c r="AF61" s="1" t="s">
        <v>160</v>
      </c>
    </row>
    <row r="62" spans="2:32" ht="56" x14ac:dyDescent="0.3">
      <c r="B62" s="17" t="s">
        <v>255</v>
      </c>
      <c r="C62" s="12" t="s">
        <v>241</v>
      </c>
      <c r="D62" s="11"/>
      <c r="E62" s="2"/>
      <c r="F62" s="2"/>
      <c r="G62" s="2"/>
      <c r="H62" s="2"/>
      <c r="I62" s="3">
        <f>SUM('GMIC-NC_2022-Q3_SCDPT4'!SCDPT4_402BEGINNG_7:'GMIC-NC_2022-Q3_SCDPT4'!SCDPT4_402ENDINGG_7)</f>
        <v>0</v>
      </c>
      <c r="J62" s="2"/>
      <c r="K62" s="3">
        <f>SUM('GMIC-NC_2022-Q3_SCDPT4'!SCDPT4_402BEGINNG_9:'GMIC-NC_2022-Q3_SCDPT4'!SCDPT4_402ENDINGG_9)</f>
        <v>0</v>
      </c>
      <c r="L62" s="3">
        <f>SUM('GMIC-NC_2022-Q3_SCDPT4'!SCDPT4_402BEGINNG_10:'GMIC-NC_2022-Q3_SCDPT4'!SCDPT4_402ENDINGG_10)</f>
        <v>0</v>
      </c>
      <c r="M62" s="3">
        <f>SUM('GMIC-NC_2022-Q3_SCDPT4'!SCDPT4_402BEGINNG_11:'GMIC-NC_2022-Q3_SCDPT4'!SCDPT4_402ENDINGG_11)</f>
        <v>0</v>
      </c>
      <c r="N62" s="3">
        <f>SUM('GMIC-NC_2022-Q3_SCDPT4'!SCDPT4_402BEGINNG_12:'GMIC-NC_2022-Q3_SCDPT4'!SCDPT4_402ENDINGG_12)</f>
        <v>0</v>
      </c>
      <c r="O62" s="3">
        <f>SUM('GMIC-NC_2022-Q3_SCDPT4'!SCDPT4_402BEGINNG_13:'GMIC-NC_2022-Q3_SCDPT4'!SCDPT4_402ENDINGG_13)</f>
        <v>0</v>
      </c>
      <c r="P62" s="3">
        <f>SUM('GMIC-NC_2022-Q3_SCDPT4'!SCDPT4_402BEGINNG_14:'GMIC-NC_2022-Q3_SCDPT4'!SCDPT4_402ENDINGG_14)</f>
        <v>0</v>
      </c>
      <c r="Q62" s="3">
        <f>SUM('GMIC-NC_2022-Q3_SCDPT4'!SCDPT4_402BEGINNG_15:'GMIC-NC_2022-Q3_SCDPT4'!SCDPT4_402ENDINGG_15)</f>
        <v>0</v>
      </c>
      <c r="R62" s="3">
        <f>SUM('GMIC-NC_2022-Q3_SCDPT4'!SCDPT4_402BEGINNG_16:'GMIC-NC_2022-Q3_SCDPT4'!SCDPT4_402ENDINGG_16)</f>
        <v>0</v>
      </c>
      <c r="S62" s="3">
        <f>SUM('GMIC-NC_2022-Q3_SCDPT4'!SCDPT4_402BEGINNG_17:'GMIC-NC_2022-Q3_SCDPT4'!SCDPT4_402ENDINGG_17)</f>
        <v>0</v>
      </c>
      <c r="T62" s="3">
        <f>SUM('GMIC-NC_2022-Q3_SCDPT4'!SCDPT4_402BEGINNG_18:'GMIC-NC_2022-Q3_SCDPT4'!SCDPT4_402ENDINGG_18)</f>
        <v>0</v>
      </c>
      <c r="U62" s="3">
        <f>SUM('GMIC-NC_2022-Q3_SCDPT4'!SCDPT4_402BEGINNG_19:'GMIC-NC_2022-Q3_SCDPT4'!SCDPT4_402ENDINGG_19)</f>
        <v>0</v>
      </c>
      <c r="V62" s="3">
        <f>SUM('GMIC-NC_2022-Q3_SCDPT4'!SCDPT4_402BEGINNG_20:'GMIC-NC_2022-Q3_SCDPT4'!SCDPT4_402ENDINGG_20)</f>
        <v>0</v>
      </c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2:32" x14ac:dyDescent="0.3">
      <c r="B63" s="7" t="s">
        <v>160</v>
      </c>
      <c r="C63" s="1" t="s">
        <v>160</v>
      </c>
      <c r="D63" s="6" t="s">
        <v>160</v>
      </c>
      <c r="E63" s="1" t="s">
        <v>160</v>
      </c>
      <c r="F63" s="1" t="s">
        <v>160</v>
      </c>
      <c r="G63" s="1" t="s">
        <v>160</v>
      </c>
      <c r="H63" s="1" t="s">
        <v>160</v>
      </c>
      <c r="I63" s="1" t="s">
        <v>160</v>
      </c>
      <c r="J63" s="1" t="s">
        <v>160</v>
      </c>
      <c r="K63" s="1" t="s">
        <v>160</v>
      </c>
      <c r="L63" s="1" t="s">
        <v>160</v>
      </c>
      <c r="M63" s="1" t="s">
        <v>160</v>
      </c>
      <c r="N63" s="1" t="s">
        <v>160</v>
      </c>
      <c r="O63" s="1" t="s">
        <v>160</v>
      </c>
      <c r="P63" s="1" t="s">
        <v>160</v>
      </c>
      <c r="Q63" s="1" t="s">
        <v>160</v>
      </c>
      <c r="R63" s="1" t="s">
        <v>160</v>
      </c>
      <c r="S63" s="1" t="s">
        <v>160</v>
      </c>
      <c r="T63" s="1" t="s">
        <v>160</v>
      </c>
      <c r="U63" s="1" t="s">
        <v>160</v>
      </c>
      <c r="V63" s="1" t="s">
        <v>160</v>
      </c>
      <c r="W63" s="1" t="s">
        <v>160</v>
      </c>
      <c r="X63" s="1" t="s">
        <v>160</v>
      </c>
      <c r="Y63" s="1" t="s">
        <v>160</v>
      </c>
      <c r="Z63" s="1" t="s">
        <v>160</v>
      </c>
      <c r="AA63" s="1" t="s">
        <v>160</v>
      </c>
      <c r="AB63" s="1" t="s">
        <v>160</v>
      </c>
      <c r="AC63" s="1" t="s">
        <v>160</v>
      </c>
      <c r="AD63" s="1" t="s">
        <v>160</v>
      </c>
      <c r="AE63" s="1" t="s">
        <v>160</v>
      </c>
      <c r="AF63" s="1" t="s">
        <v>160</v>
      </c>
    </row>
    <row r="64" spans="2:32" x14ac:dyDescent="0.3">
      <c r="B64" s="13" t="s">
        <v>25</v>
      </c>
      <c r="C64" s="20" t="s">
        <v>233</v>
      </c>
      <c r="D64" s="16" t="s">
        <v>6</v>
      </c>
      <c r="E64" s="14" t="s">
        <v>6</v>
      </c>
      <c r="F64" s="15"/>
      <c r="G64" s="5" t="s">
        <v>6</v>
      </c>
      <c r="H64" s="25"/>
      <c r="I64" s="4"/>
      <c r="J64" s="32"/>
      <c r="K64" s="4"/>
      <c r="L64" s="4"/>
      <c r="M64" s="4"/>
      <c r="N64" s="4"/>
      <c r="O64" s="4"/>
      <c r="P64" s="19"/>
      <c r="Q64" s="4"/>
      <c r="R64" s="4"/>
      <c r="S64" s="4"/>
      <c r="T64" s="4"/>
      <c r="U64" s="19"/>
      <c r="V64" s="4"/>
      <c r="W64" s="2"/>
      <c r="X64" s="22" t="s">
        <v>6</v>
      </c>
      <c r="Y64" s="23" t="s">
        <v>6</v>
      </c>
      <c r="Z64" s="27" t="s">
        <v>6</v>
      </c>
      <c r="AA64" s="2"/>
      <c r="AB64" s="5" t="s">
        <v>6</v>
      </c>
      <c r="AC64" s="5" t="s">
        <v>6</v>
      </c>
      <c r="AD64" s="5" t="s">
        <v>6</v>
      </c>
      <c r="AE64" s="18" t="s">
        <v>6</v>
      </c>
      <c r="AF64" s="24" t="s">
        <v>6</v>
      </c>
    </row>
    <row r="65" spans="2:32" x14ac:dyDescent="0.3">
      <c r="B65" s="7" t="s">
        <v>160</v>
      </c>
      <c r="C65" s="1" t="s">
        <v>160</v>
      </c>
      <c r="D65" s="6" t="s">
        <v>160</v>
      </c>
      <c r="E65" s="1" t="s">
        <v>160</v>
      </c>
      <c r="F65" s="1" t="s">
        <v>160</v>
      </c>
      <c r="G65" s="1" t="s">
        <v>160</v>
      </c>
      <c r="H65" s="1" t="s">
        <v>160</v>
      </c>
      <c r="I65" s="1" t="s">
        <v>160</v>
      </c>
      <c r="J65" s="1" t="s">
        <v>160</v>
      </c>
      <c r="K65" s="1" t="s">
        <v>160</v>
      </c>
      <c r="L65" s="1" t="s">
        <v>160</v>
      </c>
      <c r="M65" s="1" t="s">
        <v>160</v>
      </c>
      <c r="N65" s="1" t="s">
        <v>160</v>
      </c>
      <c r="O65" s="1" t="s">
        <v>160</v>
      </c>
      <c r="P65" s="1" t="s">
        <v>160</v>
      </c>
      <c r="Q65" s="1" t="s">
        <v>160</v>
      </c>
      <c r="R65" s="1" t="s">
        <v>160</v>
      </c>
      <c r="S65" s="1" t="s">
        <v>160</v>
      </c>
      <c r="T65" s="1" t="s">
        <v>160</v>
      </c>
      <c r="U65" s="1" t="s">
        <v>160</v>
      </c>
      <c r="V65" s="1" t="s">
        <v>160</v>
      </c>
      <c r="W65" s="1" t="s">
        <v>160</v>
      </c>
      <c r="X65" s="1" t="s">
        <v>160</v>
      </c>
      <c r="Y65" s="1" t="s">
        <v>160</v>
      </c>
      <c r="Z65" s="1" t="s">
        <v>160</v>
      </c>
      <c r="AA65" s="1" t="s">
        <v>160</v>
      </c>
      <c r="AB65" s="1" t="s">
        <v>160</v>
      </c>
      <c r="AC65" s="1" t="s">
        <v>160</v>
      </c>
      <c r="AD65" s="1" t="s">
        <v>160</v>
      </c>
      <c r="AE65" s="1" t="s">
        <v>160</v>
      </c>
      <c r="AF65" s="1" t="s">
        <v>160</v>
      </c>
    </row>
    <row r="66" spans="2:32" ht="42" x14ac:dyDescent="0.3">
      <c r="B66" s="17" t="s">
        <v>94</v>
      </c>
      <c r="C66" s="12" t="s">
        <v>169</v>
      </c>
      <c r="D66" s="11"/>
      <c r="E66" s="2"/>
      <c r="F66" s="2"/>
      <c r="G66" s="2"/>
      <c r="H66" s="2"/>
      <c r="I66" s="3">
        <f>SUM('GMIC-NC_2022-Q3_SCDPT4'!SCDPT4_431BEGINNG_7:'GMIC-NC_2022-Q3_SCDPT4'!SCDPT4_431ENDINGG_7)</f>
        <v>0</v>
      </c>
      <c r="J66" s="2"/>
      <c r="K66" s="3">
        <f>SUM('GMIC-NC_2022-Q3_SCDPT4'!SCDPT4_431BEGINNG_9:'GMIC-NC_2022-Q3_SCDPT4'!SCDPT4_431ENDINGG_9)</f>
        <v>0</v>
      </c>
      <c r="L66" s="3">
        <f>SUM('GMIC-NC_2022-Q3_SCDPT4'!SCDPT4_431BEGINNG_10:'GMIC-NC_2022-Q3_SCDPT4'!SCDPT4_431ENDINGG_10)</f>
        <v>0</v>
      </c>
      <c r="M66" s="3">
        <f>SUM('GMIC-NC_2022-Q3_SCDPT4'!SCDPT4_431BEGINNG_11:'GMIC-NC_2022-Q3_SCDPT4'!SCDPT4_431ENDINGG_11)</f>
        <v>0</v>
      </c>
      <c r="N66" s="3">
        <f>SUM('GMIC-NC_2022-Q3_SCDPT4'!SCDPT4_431BEGINNG_12:'GMIC-NC_2022-Q3_SCDPT4'!SCDPT4_431ENDINGG_12)</f>
        <v>0</v>
      </c>
      <c r="O66" s="3">
        <f>SUM('GMIC-NC_2022-Q3_SCDPT4'!SCDPT4_431BEGINNG_13:'GMIC-NC_2022-Q3_SCDPT4'!SCDPT4_431ENDINGG_13)</f>
        <v>0</v>
      </c>
      <c r="P66" s="3">
        <f>SUM('GMIC-NC_2022-Q3_SCDPT4'!SCDPT4_431BEGINNG_14:'GMIC-NC_2022-Q3_SCDPT4'!SCDPT4_431ENDINGG_14)</f>
        <v>0</v>
      </c>
      <c r="Q66" s="3">
        <f>SUM('GMIC-NC_2022-Q3_SCDPT4'!SCDPT4_431BEGINNG_15:'GMIC-NC_2022-Q3_SCDPT4'!SCDPT4_431ENDINGG_15)</f>
        <v>0</v>
      </c>
      <c r="R66" s="3">
        <f>SUM('GMIC-NC_2022-Q3_SCDPT4'!SCDPT4_431BEGINNG_16:'GMIC-NC_2022-Q3_SCDPT4'!SCDPT4_431ENDINGG_16)</f>
        <v>0</v>
      </c>
      <c r="S66" s="3">
        <f>SUM('GMIC-NC_2022-Q3_SCDPT4'!SCDPT4_431BEGINNG_17:'GMIC-NC_2022-Q3_SCDPT4'!SCDPT4_431ENDINGG_17)</f>
        <v>0</v>
      </c>
      <c r="T66" s="3">
        <f>SUM('GMIC-NC_2022-Q3_SCDPT4'!SCDPT4_431BEGINNG_18:'GMIC-NC_2022-Q3_SCDPT4'!SCDPT4_431ENDINGG_18)</f>
        <v>0</v>
      </c>
      <c r="U66" s="3">
        <f>SUM('GMIC-NC_2022-Q3_SCDPT4'!SCDPT4_431BEGINNG_19:'GMIC-NC_2022-Q3_SCDPT4'!SCDPT4_431ENDINGG_19)</f>
        <v>0</v>
      </c>
      <c r="V66" s="3">
        <f>SUM('GMIC-NC_2022-Q3_SCDPT4'!SCDPT4_431BEGINNG_20:'GMIC-NC_2022-Q3_SCDPT4'!SCDPT4_431ENDINGG_20)</f>
        <v>0</v>
      </c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2:32" x14ac:dyDescent="0.3">
      <c r="B67" s="7" t="s">
        <v>160</v>
      </c>
      <c r="C67" s="1" t="s">
        <v>160</v>
      </c>
      <c r="D67" s="6" t="s">
        <v>160</v>
      </c>
      <c r="E67" s="1" t="s">
        <v>160</v>
      </c>
      <c r="F67" s="1" t="s">
        <v>160</v>
      </c>
      <c r="G67" s="1" t="s">
        <v>160</v>
      </c>
      <c r="H67" s="1" t="s">
        <v>160</v>
      </c>
      <c r="I67" s="1" t="s">
        <v>160</v>
      </c>
      <c r="J67" s="1" t="s">
        <v>160</v>
      </c>
      <c r="K67" s="1" t="s">
        <v>160</v>
      </c>
      <c r="L67" s="1" t="s">
        <v>160</v>
      </c>
      <c r="M67" s="1" t="s">
        <v>160</v>
      </c>
      <c r="N67" s="1" t="s">
        <v>160</v>
      </c>
      <c r="O67" s="1" t="s">
        <v>160</v>
      </c>
      <c r="P67" s="1" t="s">
        <v>160</v>
      </c>
      <c r="Q67" s="1" t="s">
        <v>160</v>
      </c>
      <c r="R67" s="1" t="s">
        <v>160</v>
      </c>
      <c r="S67" s="1" t="s">
        <v>160</v>
      </c>
      <c r="T67" s="1" t="s">
        <v>160</v>
      </c>
      <c r="U67" s="1" t="s">
        <v>160</v>
      </c>
      <c r="V67" s="1" t="s">
        <v>160</v>
      </c>
      <c r="W67" s="1" t="s">
        <v>160</v>
      </c>
      <c r="X67" s="1" t="s">
        <v>160</v>
      </c>
      <c r="Y67" s="1" t="s">
        <v>160</v>
      </c>
      <c r="Z67" s="1" t="s">
        <v>160</v>
      </c>
      <c r="AA67" s="1" t="s">
        <v>160</v>
      </c>
      <c r="AB67" s="1" t="s">
        <v>160</v>
      </c>
      <c r="AC67" s="1" t="s">
        <v>160</v>
      </c>
      <c r="AD67" s="1" t="s">
        <v>160</v>
      </c>
      <c r="AE67" s="1" t="s">
        <v>160</v>
      </c>
      <c r="AF67" s="1" t="s">
        <v>160</v>
      </c>
    </row>
    <row r="68" spans="2:32" x14ac:dyDescent="0.3">
      <c r="B68" s="13" t="s">
        <v>242</v>
      </c>
      <c r="C68" s="20" t="s">
        <v>233</v>
      </c>
      <c r="D68" s="16" t="s">
        <v>6</v>
      </c>
      <c r="E68" s="14" t="s">
        <v>6</v>
      </c>
      <c r="F68" s="15"/>
      <c r="G68" s="5" t="s">
        <v>6</v>
      </c>
      <c r="H68" s="25"/>
      <c r="I68" s="4"/>
      <c r="J68" s="32"/>
      <c r="K68" s="4"/>
      <c r="L68" s="4"/>
      <c r="M68" s="4"/>
      <c r="N68" s="4"/>
      <c r="O68" s="4"/>
      <c r="P68" s="19"/>
      <c r="Q68" s="4"/>
      <c r="R68" s="4"/>
      <c r="S68" s="4"/>
      <c r="T68" s="4"/>
      <c r="U68" s="19"/>
      <c r="V68" s="4"/>
      <c r="W68" s="2"/>
      <c r="X68" s="22" t="s">
        <v>6</v>
      </c>
      <c r="Y68" s="23" t="s">
        <v>6</v>
      </c>
      <c r="Z68" s="27" t="s">
        <v>6</v>
      </c>
      <c r="AA68" s="2"/>
      <c r="AB68" s="5" t="s">
        <v>6</v>
      </c>
      <c r="AC68" s="5" t="s">
        <v>6</v>
      </c>
      <c r="AD68" s="5" t="s">
        <v>6</v>
      </c>
      <c r="AE68" s="18" t="s">
        <v>6</v>
      </c>
      <c r="AF68" s="24" t="s">
        <v>6</v>
      </c>
    </row>
    <row r="69" spans="2:32" x14ac:dyDescent="0.3">
      <c r="B69" s="7" t="s">
        <v>160</v>
      </c>
      <c r="C69" s="1" t="s">
        <v>160</v>
      </c>
      <c r="D69" s="6" t="s">
        <v>160</v>
      </c>
      <c r="E69" s="1" t="s">
        <v>160</v>
      </c>
      <c r="F69" s="1" t="s">
        <v>160</v>
      </c>
      <c r="G69" s="1" t="s">
        <v>160</v>
      </c>
      <c r="H69" s="1" t="s">
        <v>160</v>
      </c>
      <c r="I69" s="1" t="s">
        <v>160</v>
      </c>
      <c r="J69" s="1" t="s">
        <v>160</v>
      </c>
      <c r="K69" s="1" t="s">
        <v>160</v>
      </c>
      <c r="L69" s="1" t="s">
        <v>160</v>
      </c>
      <c r="M69" s="1" t="s">
        <v>160</v>
      </c>
      <c r="N69" s="1" t="s">
        <v>160</v>
      </c>
      <c r="O69" s="1" t="s">
        <v>160</v>
      </c>
      <c r="P69" s="1" t="s">
        <v>160</v>
      </c>
      <c r="Q69" s="1" t="s">
        <v>160</v>
      </c>
      <c r="R69" s="1" t="s">
        <v>160</v>
      </c>
      <c r="S69" s="1" t="s">
        <v>160</v>
      </c>
      <c r="T69" s="1" t="s">
        <v>160</v>
      </c>
      <c r="U69" s="1" t="s">
        <v>160</v>
      </c>
      <c r="V69" s="1" t="s">
        <v>160</v>
      </c>
      <c r="W69" s="1" t="s">
        <v>160</v>
      </c>
      <c r="X69" s="1" t="s">
        <v>160</v>
      </c>
      <c r="Y69" s="1" t="s">
        <v>160</v>
      </c>
      <c r="Z69" s="1" t="s">
        <v>160</v>
      </c>
      <c r="AA69" s="1" t="s">
        <v>160</v>
      </c>
      <c r="AB69" s="1" t="s">
        <v>160</v>
      </c>
      <c r="AC69" s="1" t="s">
        <v>160</v>
      </c>
      <c r="AD69" s="1" t="s">
        <v>160</v>
      </c>
      <c r="AE69" s="1" t="s">
        <v>160</v>
      </c>
      <c r="AF69" s="1" t="s">
        <v>160</v>
      </c>
    </row>
    <row r="70" spans="2:32" ht="56" x14ac:dyDescent="0.3">
      <c r="B70" s="17" t="s">
        <v>45</v>
      </c>
      <c r="C70" s="12" t="s">
        <v>62</v>
      </c>
      <c r="D70" s="11"/>
      <c r="E70" s="2"/>
      <c r="F70" s="2"/>
      <c r="G70" s="2"/>
      <c r="H70" s="2"/>
      <c r="I70" s="3">
        <f>SUM('GMIC-NC_2022-Q3_SCDPT4'!SCDPT4_432BEGINNG_7:'GMIC-NC_2022-Q3_SCDPT4'!SCDPT4_432ENDINGG_7)</f>
        <v>0</v>
      </c>
      <c r="J70" s="2"/>
      <c r="K70" s="3">
        <f>SUM('GMIC-NC_2022-Q3_SCDPT4'!SCDPT4_432BEGINNG_9:'GMIC-NC_2022-Q3_SCDPT4'!SCDPT4_432ENDINGG_9)</f>
        <v>0</v>
      </c>
      <c r="L70" s="3">
        <f>SUM('GMIC-NC_2022-Q3_SCDPT4'!SCDPT4_432BEGINNG_10:'GMIC-NC_2022-Q3_SCDPT4'!SCDPT4_432ENDINGG_10)</f>
        <v>0</v>
      </c>
      <c r="M70" s="3">
        <f>SUM('GMIC-NC_2022-Q3_SCDPT4'!SCDPT4_432BEGINNG_11:'GMIC-NC_2022-Q3_SCDPT4'!SCDPT4_432ENDINGG_11)</f>
        <v>0</v>
      </c>
      <c r="N70" s="3">
        <f>SUM('GMIC-NC_2022-Q3_SCDPT4'!SCDPT4_432BEGINNG_12:'GMIC-NC_2022-Q3_SCDPT4'!SCDPT4_432ENDINGG_12)</f>
        <v>0</v>
      </c>
      <c r="O70" s="3">
        <f>SUM('GMIC-NC_2022-Q3_SCDPT4'!SCDPT4_432BEGINNG_13:'GMIC-NC_2022-Q3_SCDPT4'!SCDPT4_432ENDINGG_13)</f>
        <v>0</v>
      </c>
      <c r="P70" s="3">
        <f>SUM('GMIC-NC_2022-Q3_SCDPT4'!SCDPT4_432BEGINNG_14:'GMIC-NC_2022-Q3_SCDPT4'!SCDPT4_432ENDINGG_14)</f>
        <v>0</v>
      </c>
      <c r="Q70" s="3">
        <f>SUM('GMIC-NC_2022-Q3_SCDPT4'!SCDPT4_432BEGINNG_15:'GMIC-NC_2022-Q3_SCDPT4'!SCDPT4_432ENDINGG_15)</f>
        <v>0</v>
      </c>
      <c r="R70" s="3">
        <f>SUM('GMIC-NC_2022-Q3_SCDPT4'!SCDPT4_432BEGINNG_16:'GMIC-NC_2022-Q3_SCDPT4'!SCDPT4_432ENDINGG_16)</f>
        <v>0</v>
      </c>
      <c r="S70" s="3">
        <f>SUM('GMIC-NC_2022-Q3_SCDPT4'!SCDPT4_432BEGINNG_17:'GMIC-NC_2022-Q3_SCDPT4'!SCDPT4_432ENDINGG_17)</f>
        <v>0</v>
      </c>
      <c r="T70" s="3">
        <f>SUM('GMIC-NC_2022-Q3_SCDPT4'!SCDPT4_432BEGINNG_18:'GMIC-NC_2022-Q3_SCDPT4'!SCDPT4_432ENDINGG_18)</f>
        <v>0</v>
      </c>
      <c r="U70" s="3">
        <f>SUM('GMIC-NC_2022-Q3_SCDPT4'!SCDPT4_432BEGINNG_19:'GMIC-NC_2022-Q3_SCDPT4'!SCDPT4_432ENDINGG_19)</f>
        <v>0</v>
      </c>
      <c r="V70" s="3">
        <f>SUM('GMIC-NC_2022-Q3_SCDPT4'!SCDPT4_432BEGINNG_20:'GMIC-NC_2022-Q3_SCDPT4'!SCDPT4_432ENDINGG_20)</f>
        <v>0</v>
      </c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2:32" ht="28" x14ac:dyDescent="0.3">
      <c r="B71" s="17" t="s">
        <v>46</v>
      </c>
      <c r="C71" s="12" t="s">
        <v>189</v>
      </c>
      <c r="D71" s="11"/>
      <c r="E71" s="2"/>
      <c r="F71" s="2"/>
      <c r="G71" s="2"/>
      <c r="H71" s="2"/>
      <c r="I71" s="3">
        <f>'GMIC-NC_2022-Q3_SCDPT4'!SCDPT4_4019999999_7+'GMIC-NC_2022-Q3_SCDPT4'!SCDPT4_4029999999_7+'GMIC-NC_2022-Q3_SCDPT4'!SCDPT4_4319999999_7+'GMIC-NC_2022-Q3_SCDPT4'!SCDPT4_4329999999_7</f>
        <v>0</v>
      </c>
      <c r="J71" s="2"/>
      <c r="K71" s="3">
        <f>'GMIC-NC_2022-Q3_SCDPT4'!SCDPT4_4019999999_9+'GMIC-NC_2022-Q3_SCDPT4'!SCDPT4_4029999999_9+'GMIC-NC_2022-Q3_SCDPT4'!SCDPT4_4319999999_9+'GMIC-NC_2022-Q3_SCDPT4'!SCDPT4_4329999999_9</f>
        <v>0</v>
      </c>
      <c r="L71" s="3">
        <f>'GMIC-NC_2022-Q3_SCDPT4'!SCDPT4_4019999999_10+'GMIC-NC_2022-Q3_SCDPT4'!SCDPT4_4029999999_10+'GMIC-NC_2022-Q3_SCDPT4'!SCDPT4_4319999999_10+'GMIC-NC_2022-Q3_SCDPT4'!SCDPT4_4329999999_10</f>
        <v>0</v>
      </c>
      <c r="M71" s="3">
        <f>'GMIC-NC_2022-Q3_SCDPT4'!SCDPT4_4019999999_11+'GMIC-NC_2022-Q3_SCDPT4'!SCDPT4_4029999999_11+'GMIC-NC_2022-Q3_SCDPT4'!SCDPT4_4319999999_11+'GMIC-NC_2022-Q3_SCDPT4'!SCDPT4_4329999999_11</f>
        <v>0</v>
      </c>
      <c r="N71" s="3">
        <f>'GMIC-NC_2022-Q3_SCDPT4'!SCDPT4_4019999999_12+'GMIC-NC_2022-Q3_SCDPT4'!SCDPT4_4029999999_12+'GMIC-NC_2022-Q3_SCDPT4'!SCDPT4_4319999999_12+'GMIC-NC_2022-Q3_SCDPT4'!SCDPT4_4329999999_12</f>
        <v>0</v>
      </c>
      <c r="O71" s="3">
        <f>'GMIC-NC_2022-Q3_SCDPT4'!SCDPT4_4019999999_13+'GMIC-NC_2022-Q3_SCDPT4'!SCDPT4_4029999999_13+'GMIC-NC_2022-Q3_SCDPT4'!SCDPT4_4319999999_13+'GMIC-NC_2022-Q3_SCDPT4'!SCDPT4_4329999999_13</f>
        <v>0</v>
      </c>
      <c r="P71" s="3">
        <f>'GMIC-NC_2022-Q3_SCDPT4'!SCDPT4_4019999999_14+'GMIC-NC_2022-Q3_SCDPT4'!SCDPT4_4029999999_14+'GMIC-NC_2022-Q3_SCDPT4'!SCDPT4_4319999999_14+'GMIC-NC_2022-Q3_SCDPT4'!SCDPT4_4329999999_14</f>
        <v>0</v>
      </c>
      <c r="Q71" s="3">
        <f>'GMIC-NC_2022-Q3_SCDPT4'!SCDPT4_4019999999_15+'GMIC-NC_2022-Q3_SCDPT4'!SCDPT4_4029999999_15+'GMIC-NC_2022-Q3_SCDPT4'!SCDPT4_4319999999_15+'GMIC-NC_2022-Q3_SCDPT4'!SCDPT4_4329999999_15</f>
        <v>0</v>
      </c>
      <c r="R71" s="3">
        <f>'GMIC-NC_2022-Q3_SCDPT4'!SCDPT4_4019999999_16+'GMIC-NC_2022-Q3_SCDPT4'!SCDPT4_4029999999_16+'GMIC-NC_2022-Q3_SCDPT4'!SCDPT4_4319999999_16+'GMIC-NC_2022-Q3_SCDPT4'!SCDPT4_4329999999_16</f>
        <v>0</v>
      </c>
      <c r="S71" s="3">
        <f>'GMIC-NC_2022-Q3_SCDPT4'!SCDPT4_4019999999_17+'GMIC-NC_2022-Q3_SCDPT4'!SCDPT4_4029999999_17+'GMIC-NC_2022-Q3_SCDPT4'!SCDPT4_4319999999_17+'GMIC-NC_2022-Q3_SCDPT4'!SCDPT4_4329999999_17</f>
        <v>0</v>
      </c>
      <c r="T71" s="3">
        <f>'GMIC-NC_2022-Q3_SCDPT4'!SCDPT4_4019999999_18+'GMIC-NC_2022-Q3_SCDPT4'!SCDPT4_4029999999_18+'GMIC-NC_2022-Q3_SCDPT4'!SCDPT4_4319999999_18+'GMIC-NC_2022-Q3_SCDPT4'!SCDPT4_4329999999_18</f>
        <v>0</v>
      </c>
      <c r="U71" s="3">
        <f>'GMIC-NC_2022-Q3_SCDPT4'!SCDPT4_4019999999_19+'GMIC-NC_2022-Q3_SCDPT4'!SCDPT4_4029999999_19+'GMIC-NC_2022-Q3_SCDPT4'!SCDPT4_4319999999_19+'GMIC-NC_2022-Q3_SCDPT4'!SCDPT4_4329999999_19</f>
        <v>0</v>
      </c>
      <c r="V71" s="3">
        <f>'GMIC-NC_2022-Q3_SCDPT4'!SCDPT4_4019999999_20+'GMIC-NC_2022-Q3_SCDPT4'!SCDPT4_4029999999_20+'GMIC-NC_2022-Q3_SCDPT4'!SCDPT4_4319999999_20+'GMIC-NC_2022-Q3_SCDPT4'!SCDPT4_4329999999_20</f>
        <v>0</v>
      </c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2:32" ht="28" x14ac:dyDescent="0.3">
      <c r="B72" s="17" t="s">
        <v>110</v>
      </c>
      <c r="C72" s="12" t="s">
        <v>256</v>
      </c>
      <c r="D72" s="11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2:32" x14ac:dyDescent="0.3">
      <c r="B73" s="17" t="s">
        <v>170</v>
      </c>
      <c r="C73" s="12" t="s">
        <v>223</v>
      </c>
      <c r="D73" s="11"/>
      <c r="E73" s="2"/>
      <c r="F73" s="2"/>
      <c r="G73" s="2"/>
      <c r="H73" s="2"/>
      <c r="I73" s="21">
        <f>'GMIC-NC_2022-Q3_SCDPT4'!SCDPT4_4509999997_7</f>
        <v>0</v>
      </c>
      <c r="J73" s="2"/>
      <c r="K73" s="21">
        <f>'GMIC-NC_2022-Q3_SCDPT4'!SCDPT4_4509999997_9</f>
        <v>0</v>
      </c>
      <c r="L73" s="21">
        <f>'GMIC-NC_2022-Q3_SCDPT4'!SCDPT4_4509999997_10</f>
        <v>0</v>
      </c>
      <c r="M73" s="21">
        <f>'GMIC-NC_2022-Q3_SCDPT4'!SCDPT4_4509999997_11</f>
        <v>0</v>
      </c>
      <c r="N73" s="21">
        <f>'GMIC-NC_2022-Q3_SCDPT4'!SCDPT4_4509999997_12</f>
        <v>0</v>
      </c>
      <c r="O73" s="21">
        <f>'GMIC-NC_2022-Q3_SCDPT4'!SCDPT4_4509999997_13</f>
        <v>0</v>
      </c>
      <c r="P73" s="21">
        <f>'GMIC-NC_2022-Q3_SCDPT4'!SCDPT4_4509999997_14</f>
        <v>0</v>
      </c>
      <c r="Q73" s="21">
        <f>'GMIC-NC_2022-Q3_SCDPT4'!SCDPT4_4509999997_15</f>
        <v>0</v>
      </c>
      <c r="R73" s="21">
        <f>'GMIC-NC_2022-Q3_SCDPT4'!SCDPT4_4509999997_16</f>
        <v>0</v>
      </c>
      <c r="S73" s="21">
        <f>'GMIC-NC_2022-Q3_SCDPT4'!SCDPT4_4509999997_17</f>
        <v>0</v>
      </c>
      <c r="T73" s="21">
        <f>'GMIC-NC_2022-Q3_SCDPT4'!SCDPT4_4509999997_18</f>
        <v>0</v>
      </c>
      <c r="U73" s="21">
        <f>'GMIC-NC_2022-Q3_SCDPT4'!SCDPT4_4509999997_19</f>
        <v>0</v>
      </c>
      <c r="V73" s="21">
        <f>'GMIC-NC_2022-Q3_SCDPT4'!SCDPT4_4509999997_20</f>
        <v>0</v>
      </c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2:32" x14ac:dyDescent="0.3">
      <c r="B74" s="7" t="s">
        <v>160</v>
      </c>
      <c r="C74" s="1" t="s">
        <v>160</v>
      </c>
      <c r="D74" s="6" t="s">
        <v>160</v>
      </c>
      <c r="E74" s="1" t="s">
        <v>160</v>
      </c>
      <c r="F74" s="1" t="s">
        <v>160</v>
      </c>
      <c r="G74" s="1" t="s">
        <v>160</v>
      </c>
      <c r="H74" s="1" t="s">
        <v>160</v>
      </c>
      <c r="I74" s="1" t="s">
        <v>160</v>
      </c>
      <c r="J74" s="1" t="s">
        <v>160</v>
      </c>
      <c r="K74" s="1" t="s">
        <v>160</v>
      </c>
      <c r="L74" s="1" t="s">
        <v>160</v>
      </c>
      <c r="M74" s="1" t="s">
        <v>160</v>
      </c>
      <c r="N74" s="1" t="s">
        <v>160</v>
      </c>
      <c r="O74" s="1" t="s">
        <v>160</v>
      </c>
      <c r="P74" s="1" t="s">
        <v>160</v>
      </c>
      <c r="Q74" s="1" t="s">
        <v>160</v>
      </c>
      <c r="R74" s="1" t="s">
        <v>160</v>
      </c>
      <c r="S74" s="1" t="s">
        <v>160</v>
      </c>
      <c r="T74" s="1" t="s">
        <v>160</v>
      </c>
      <c r="U74" s="1" t="s">
        <v>160</v>
      </c>
      <c r="V74" s="1" t="s">
        <v>160</v>
      </c>
      <c r="W74" s="1" t="s">
        <v>160</v>
      </c>
      <c r="X74" s="1" t="s">
        <v>160</v>
      </c>
      <c r="Y74" s="1" t="s">
        <v>160</v>
      </c>
      <c r="Z74" s="1" t="s">
        <v>160</v>
      </c>
      <c r="AA74" s="1" t="s">
        <v>160</v>
      </c>
      <c r="AB74" s="1" t="s">
        <v>160</v>
      </c>
      <c r="AC74" s="1" t="s">
        <v>160</v>
      </c>
      <c r="AD74" s="1" t="s">
        <v>160</v>
      </c>
      <c r="AE74" s="1" t="s">
        <v>160</v>
      </c>
      <c r="AF74" s="1" t="s">
        <v>160</v>
      </c>
    </row>
    <row r="75" spans="2:32" x14ac:dyDescent="0.3">
      <c r="B75" s="13" t="s">
        <v>224</v>
      </c>
      <c r="C75" s="20" t="s">
        <v>233</v>
      </c>
      <c r="D75" s="16" t="s">
        <v>6</v>
      </c>
      <c r="E75" s="14" t="s">
        <v>6</v>
      </c>
      <c r="F75" s="15"/>
      <c r="G75" s="5" t="s">
        <v>6</v>
      </c>
      <c r="H75" s="25"/>
      <c r="I75" s="4"/>
      <c r="J75" s="2"/>
      <c r="K75" s="4"/>
      <c r="L75" s="4"/>
      <c r="M75" s="4"/>
      <c r="N75" s="4"/>
      <c r="O75" s="4"/>
      <c r="P75" s="19"/>
      <c r="Q75" s="4"/>
      <c r="R75" s="4"/>
      <c r="S75" s="4"/>
      <c r="T75" s="4"/>
      <c r="U75" s="19"/>
      <c r="V75" s="4"/>
      <c r="W75" s="2"/>
      <c r="X75" s="2"/>
      <c r="Y75" s="2"/>
      <c r="Z75" s="2"/>
      <c r="AA75" s="2"/>
      <c r="AB75" s="5" t="s">
        <v>6</v>
      </c>
      <c r="AC75" s="5" t="s">
        <v>6</v>
      </c>
      <c r="AD75" s="5" t="s">
        <v>6</v>
      </c>
      <c r="AE75" s="18" t="s">
        <v>6</v>
      </c>
      <c r="AF75" s="2"/>
    </row>
    <row r="76" spans="2:32" x14ac:dyDescent="0.3">
      <c r="B76" s="7" t="s">
        <v>160</v>
      </c>
      <c r="C76" s="1" t="s">
        <v>160</v>
      </c>
      <c r="D76" s="6" t="s">
        <v>160</v>
      </c>
      <c r="E76" s="1" t="s">
        <v>160</v>
      </c>
      <c r="F76" s="1" t="s">
        <v>160</v>
      </c>
      <c r="G76" s="1" t="s">
        <v>160</v>
      </c>
      <c r="H76" s="1" t="s">
        <v>160</v>
      </c>
      <c r="I76" s="1" t="s">
        <v>160</v>
      </c>
      <c r="J76" s="1" t="s">
        <v>160</v>
      </c>
      <c r="K76" s="1" t="s">
        <v>160</v>
      </c>
      <c r="L76" s="1" t="s">
        <v>160</v>
      </c>
      <c r="M76" s="1" t="s">
        <v>160</v>
      </c>
      <c r="N76" s="1" t="s">
        <v>160</v>
      </c>
      <c r="O76" s="1" t="s">
        <v>160</v>
      </c>
      <c r="P76" s="1" t="s">
        <v>160</v>
      </c>
      <c r="Q76" s="1" t="s">
        <v>160</v>
      </c>
      <c r="R76" s="1" t="s">
        <v>160</v>
      </c>
      <c r="S76" s="1" t="s">
        <v>160</v>
      </c>
      <c r="T76" s="1" t="s">
        <v>160</v>
      </c>
      <c r="U76" s="1" t="s">
        <v>160</v>
      </c>
      <c r="V76" s="1" t="s">
        <v>160</v>
      </c>
      <c r="W76" s="1" t="s">
        <v>160</v>
      </c>
      <c r="X76" s="1" t="s">
        <v>160</v>
      </c>
      <c r="Y76" s="1" t="s">
        <v>160</v>
      </c>
      <c r="Z76" s="1" t="s">
        <v>160</v>
      </c>
      <c r="AA76" s="1" t="s">
        <v>160</v>
      </c>
      <c r="AB76" s="1" t="s">
        <v>160</v>
      </c>
      <c r="AC76" s="1" t="s">
        <v>160</v>
      </c>
      <c r="AD76" s="1" t="s">
        <v>160</v>
      </c>
      <c r="AE76" s="1" t="s">
        <v>160</v>
      </c>
      <c r="AF76" s="1" t="s">
        <v>160</v>
      </c>
    </row>
    <row r="77" spans="2:32" ht="42" x14ac:dyDescent="0.3">
      <c r="B77" s="17" t="s">
        <v>26</v>
      </c>
      <c r="C77" s="12" t="s">
        <v>27</v>
      </c>
      <c r="D77" s="11"/>
      <c r="E77" s="2"/>
      <c r="F77" s="2"/>
      <c r="G77" s="2"/>
      <c r="H77" s="2"/>
      <c r="I77" s="3">
        <f>SUM('GMIC-NC_2022-Q3_SCDPT4'!SCDPT4_501BEGINNG_7:'GMIC-NC_2022-Q3_SCDPT4'!SCDPT4_501ENDINGG_7)</f>
        <v>0</v>
      </c>
      <c r="J77" s="2"/>
      <c r="K77" s="3">
        <f>SUM('GMIC-NC_2022-Q3_SCDPT4'!SCDPT4_501BEGINNG_9:'GMIC-NC_2022-Q3_SCDPT4'!SCDPT4_501ENDINGG_9)</f>
        <v>0</v>
      </c>
      <c r="L77" s="3">
        <f>SUM('GMIC-NC_2022-Q3_SCDPT4'!SCDPT4_501BEGINNG_10:'GMIC-NC_2022-Q3_SCDPT4'!SCDPT4_501ENDINGG_10)</f>
        <v>0</v>
      </c>
      <c r="M77" s="3">
        <f>SUM('GMIC-NC_2022-Q3_SCDPT4'!SCDPT4_501BEGINNG_11:'GMIC-NC_2022-Q3_SCDPT4'!SCDPT4_501ENDINGG_11)</f>
        <v>0</v>
      </c>
      <c r="N77" s="3">
        <f>SUM('GMIC-NC_2022-Q3_SCDPT4'!SCDPT4_501BEGINNG_12:'GMIC-NC_2022-Q3_SCDPT4'!SCDPT4_501ENDINGG_12)</f>
        <v>0</v>
      </c>
      <c r="O77" s="3">
        <f>SUM('GMIC-NC_2022-Q3_SCDPT4'!SCDPT4_501BEGINNG_13:'GMIC-NC_2022-Q3_SCDPT4'!SCDPT4_501ENDINGG_13)</f>
        <v>0</v>
      </c>
      <c r="P77" s="3">
        <f>SUM('GMIC-NC_2022-Q3_SCDPT4'!SCDPT4_501BEGINNG_14:'GMIC-NC_2022-Q3_SCDPT4'!SCDPT4_501ENDINGG_14)</f>
        <v>0</v>
      </c>
      <c r="Q77" s="3">
        <f>SUM('GMIC-NC_2022-Q3_SCDPT4'!SCDPT4_501BEGINNG_15:'GMIC-NC_2022-Q3_SCDPT4'!SCDPT4_501ENDINGG_15)</f>
        <v>0</v>
      </c>
      <c r="R77" s="3">
        <f>SUM('GMIC-NC_2022-Q3_SCDPT4'!SCDPT4_501BEGINNG_16:'GMIC-NC_2022-Q3_SCDPT4'!SCDPT4_501ENDINGG_16)</f>
        <v>0</v>
      </c>
      <c r="S77" s="3">
        <f>SUM('GMIC-NC_2022-Q3_SCDPT4'!SCDPT4_501BEGINNG_17:'GMIC-NC_2022-Q3_SCDPT4'!SCDPT4_501ENDINGG_17)</f>
        <v>0</v>
      </c>
      <c r="T77" s="3">
        <f>SUM('GMIC-NC_2022-Q3_SCDPT4'!SCDPT4_501BEGINNG_18:'GMIC-NC_2022-Q3_SCDPT4'!SCDPT4_501ENDINGG_18)</f>
        <v>0</v>
      </c>
      <c r="U77" s="3">
        <f>SUM('GMIC-NC_2022-Q3_SCDPT4'!SCDPT4_501BEGINNG_19:'GMIC-NC_2022-Q3_SCDPT4'!SCDPT4_501ENDINGG_19)</f>
        <v>0</v>
      </c>
      <c r="V77" s="3">
        <f>SUM('GMIC-NC_2022-Q3_SCDPT4'!SCDPT4_501BEGINNG_20:'GMIC-NC_2022-Q3_SCDPT4'!SCDPT4_501ENDINGG_20)</f>
        <v>0</v>
      </c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2:32" x14ac:dyDescent="0.3">
      <c r="B78" s="7" t="s">
        <v>160</v>
      </c>
      <c r="C78" s="1" t="s">
        <v>160</v>
      </c>
      <c r="D78" s="6" t="s">
        <v>160</v>
      </c>
      <c r="E78" s="1" t="s">
        <v>160</v>
      </c>
      <c r="F78" s="1" t="s">
        <v>160</v>
      </c>
      <c r="G78" s="1" t="s">
        <v>160</v>
      </c>
      <c r="H78" s="1" t="s">
        <v>160</v>
      </c>
      <c r="I78" s="1" t="s">
        <v>160</v>
      </c>
      <c r="J78" s="1" t="s">
        <v>160</v>
      </c>
      <c r="K78" s="1" t="s">
        <v>160</v>
      </c>
      <c r="L78" s="1" t="s">
        <v>160</v>
      </c>
      <c r="M78" s="1" t="s">
        <v>160</v>
      </c>
      <c r="N78" s="1" t="s">
        <v>160</v>
      </c>
      <c r="O78" s="1" t="s">
        <v>160</v>
      </c>
      <c r="P78" s="1" t="s">
        <v>160</v>
      </c>
      <c r="Q78" s="1" t="s">
        <v>160</v>
      </c>
      <c r="R78" s="1" t="s">
        <v>160</v>
      </c>
      <c r="S78" s="1" t="s">
        <v>160</v>
      </c>
      <c r="T78" s="1" t="s">
        <v>160</v>
      </c>
      <c r="U78" s="1" t="s">
        <v>160</v>
      </c>
      <c r="V78" s="1" t="s">
        <v>160</v>
      </c>
      <c r="W78" s="1" t="s">
        <v>160</v>
      </c>
      <c r="X78" s="1" t="s">
        <v>160</v>
      </c>
      <c r="Y78" s="1" t="s">
        <v>160</v>
      </c>
      <c r="Z78" s="1" t="s">
        <v>160</v>
      </c>
      <c r="AA78" s="1" t="s">
        <v>160</v>
      </c>
      <c r="AB78" s="1" t="s">
        <v>160</v>
      </c>
      <c r="AC78" s="1" t="s">
        <v>160</v>
      </c>
      <c r="AD78" s="1" t="s">
        <v>160</v>
      </c>
      <c r="AE78" s="1" t="s">
        <v>160</v>
      </c>
      <c r="AF78" s="1" t="s">
        <v>160</v>
      </c>
    </row>
    <row r="79" spans="2:32" x14ac:dyDescent="0.3">
      <c r="B79" s="13" t="s">
        <v>171</v>
      </c>
      <c r="C79" s="20" t="s">
        <v>233</v>
      </c>
      <c r="D79" s="16" t="s">
        <v>6</v>
      </c>
      <c r="E79" s="14" t="s">
        <v>6</v>
      </c>
      <c r="F79" s="15"/>
      <c r="G79" s="5" t="s">
        <v>6</v>
      </c>
      <c r="H79" s="25"/>
      <c r="I79" s="4"/>
      <c r="J79" s="2"/>
      <c r="K79" s="4"/>
      <c r="L79" s="4"/>
      <c r="M79" s="4"/>
      <c r="N79" s="4"/>
      <c r="O79" s="4"/>
      <c r="P79" s="19"/>
      <c r="Q79" s="4"/>
      <c r="R79" s="4"/>
      <c r="S79" s="4"/>
      <c r="T79" s="4"/>
      <c r="U79" s="19"/>
      <c r="V79" s="4"/>
      <c r="W79" s="2"/>
      <c r="X79" s="2"/>
      <c r="Y79" s="2"/>
      <c r="Z79" s="2"/>
      <c r="AA79" s="2"/>
      <c r="AB79" s="5" t="s">
        <v>6</v>
      </c>
      <c r="AC79" s="5" t="s">
        <v>6</v>
      </c>
      <c r="AD79" s="5" t="s">
        <v>6</v>
      </c>
      <c r="AE79" s="18" t="s">
        <v>6</v>
      </c>
      <c r="AF79" s="2"/>
    </row>
    <row r="80" spans="2:32" x14ac:dyDescent="0.3">
      <c r="B80" s="7" t="s">
        <v>160</v>
      </c>
      <c r="C80" s="1" t="s">
        <v>160</v>
      </c>
      <c r="D80" s="6" t="s">
        <v>160</v>
      </c>
      <c r="E80" s="1" t="s">
        <v>160</v>
      </c>
      <c r="F80" s="1" t="s">
        <v>160</v>
      </c>
      <c r="G80" s="1" t="s">
        <v>160</v>
      </c>
      <c r="H80" s="1" t="s">
        <v>160</v>
      </c>
      <c r="I80" s="1" t="s">
        <v>160</v>
      </c>
      <c r="J80" s="1" t="s">
        <v>160</v>
      </c>
      <c r="K80" s="1" t="s">
        <v>160</v>
      </c>
      <c r="L80" s="1" t="s">
        <v>160</v>
      </c>
      <c r="M80" s="1" t="s">
        <v>160</v>
      </c>
      <c r="N80" s="1" t="s">
        <v>160</v>
      </c>
      <c r="O80" s="1" t="s">
        <v>160</v>
      </c>
      <c r="P80" s="1" t="s">
        <v>160</v>
      </c>
      <c r="Q80" s="1" t="s">
        <v>160</v>
      </c>
      <c r="R80" s="1" t="s">
        <v>160</v>
      </c>
      <c r="S80" s="1" t="s">
        <v>160</v>
      </c>
      <c r="T80" s="1" t="s">
        <v>160</v>
      </c>
      <c r="U80" s="1" t="s">
        <v>160</v>
      </c>
      <c r="V80" s="1" t="s">
        <v>160</v>
      </c>
      <c r="W80" s="1" t="s">
        <v>160</v>
      </c>
      <c r="X80" s="1" t="s">
        <v>160</v>
      </c>
      <c r="Y80" s="1" t="s">
        <v>160</v>
      </c>
      <c r="Z80" s="1" t="s">
        <v>160</v>
      </c>
      <c r="AA80" s="1" t="s">
        <v>160</v>
      </c>
      <c r="AB80" s="1" t="s">
        <v>160</v>
      </c>
      <c r="AC80" s="1" t="s">
        <v>160</v>
      </c>
      <c r="AD80" s="1" t="s">
        <v>160</v>
      </c>
      <c r="AE80" s="1" t="s">
        <v>160</v>
      </c>
      <c r="AF80" s="1" t="s">
        <v>160</v>
      </c>
    </row>
    <row r="81" spans="2:32" ht="42" x14ac:dyDescent="0.3">
      <c r="B81" s="17" t="s">
        <v>243</v>
      </c>
      <c r="C81" s="12" t="s">
        <v>172</v>
      </c>
      <c r="D81" s="11"/>
      <c r="E81" s="2"/>
      <c r="F81" s="2"/>
      <c r="G81" s="2"/>
      <c r="H81" s="2"/>
      <c r="I81" s="3">
        <f>SUM('GMIC-NC_2022-Q3_SCDPT4'!SCDPT4_502BEGINNG_7:'GMIC-NC_2022-Q3_SCDPT4'!SCDPT4_502ENDINGG_7)</f>
        <v>0</v>
      </c>
      <c r="J81" s="2"/>
      <c r="K81" s="3">
        <f>SUM('GMIC-NC_2022-Q3_SCDPT4'!SCDPT4_502BEGINNG_9:'GMIC-NC_2022-Q3_SCDPT4'!SCDPT4_502ENDINGG_9)</f>
        <v>0</v>
      </c>
      <c r="L81" s="3">
        <f>SUM('GMIC-NC_2022-Q3_SCDPT4'!SCDPT4_502BEGINNG_10:'GMIC-NC_2022-Q3_SCDPT4'!SCDPT4_502ENDINGG_10)</f>
        <v>0</v>
      </c>
      <c r="M81" s="3">
        <f>SUM('GMIC-NC_2022-Q3_SCDPT4'!SCDPT4_502BEGINNG_11:'GMIC-NC_2022-Q3_SCDPT4'!SCDPT4_502ENDINGG_11)</f>
        <v>0</v>
      </c>
      <c r="N81" s="3">
        <f>SUM('GMIC-NC_2022-Q3_SCDPT4'!SCDPT4_502BEGINNG_12:'GMIC-NC_2022-Q3_SCDPT4'!SCDPT4_502ENDINGG_12)</f>
        <v>0</v>
      </c>
      <c r="O81" s="3">
        <f>SUM('GMIC-NC_2022-Q3_SCDPT4'!SCDPT4_502BEGINNG_13:'GMIC-NC_2022-Q3_SCDPT4'!SCDPT4_502ENDINGG_13)</f>
        <v>0</v>
      </c>
      <c r="P81" s="3">
        <f>SUM('GMIC-NC_2022-Q3_SCDPT4'!SCDPT4_502BEGINNG_14:'GMIC-NC_2022-Q3_SCDPT4'!SCDPT4_502ENDINGG_14)</f>
        <v>0</v>
      </c>
      <c r="Q81" s="3">
        <f>SUM('GMIC-NC_2022-Q3_SCDPT4'!SCDPT4_502BEGINNG_15:'GMIC-NC_2022-Q3_SCDPT4'!SCDPT4_502ENDINGG_15)</f>
        <v>0</v>
      </c>
      <c r="R81" s="3">
        <f>SUM('GMIC-NC_2022-Q3_SCDPT4'!SCDPT4_502BEGINNG_16:'GMIC-NC_2022-Q3_SCDPT4'!SCDPT4_502ENDINGG_16)</f>
        <v>0</v>
      </c>
      <c r="S81" s="3">
        <f>SUM('GMIC-NC_2022-Q3_SCDPT4'!SCDPT4_502BEGINNG_17:'GMIC-NC_2022-Q3_SCDPT4'!SCDPT4_502ENDINGG_17)</f>
        <v>0</v>
      </c>
      <c r="T81" s="3">
        <f>SUM('GMIC-NC_2022-Q3_SCDPT4'!SCDPT4_502BEGINNG_18:'GMIC-NC_2022-Q3_SCDPT4'!SCDPT4_502ENDINGG_18)</f>
        <v>0</v>
      </c>
      <c r="U81" s="3">
        <f>SUM('GMIC-NC_2022-Q3_SCDPT4'!SCDPT4_502BEGINNG_19:'GMIC-NC_2022-Q3_SCDPT4'!SCDPT4_502ENDINGG_19)</f>
        <v>0</v>
      </c>
      <c r="V81" s="3">
        <f>SUM('GMIC-NC_2022-Q3_SCDPT4'!SCDPT4_502BEGINNG_20:'GMIC-NC_2022-Q3_SCDPT4'!SCDPT4_502ENDINGG_20)</f>
        <v>0</v>
      </c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2:32" x14ac:dyDescent="0.3">
      <c r="B82" s="7" t="s">
        <v>160</v>
      </c>
      <c r="C82" s="1" t="s">
        <v>160</v>
      </c>
      <c r="D82" s="6" t="s">
        <v>160</v>
      </c>
      <c r="E82" s="1" t="s">
        <v>160</v>
      </c>
      <c r="F82" s="1" t="s">
        <v>160</v>
      </c>
      <c r="G82" s="1" t="s">
        <v>160</v>
      </c>
      <c r="H82" s="1" t="s">
        <v>160</v>
      </c>
      <c r="I82" s="1" t="s">
        <v>160</v>
      </c>
      <c r="J82" s="1" t="s">
        <v>160</v>
      </c>
      <c r="K82" s="1" t="s">
        <v>160</v>
      </c>
      <c r="L82" s="1" t="s">
        <v>160</v>
      </c>
      <c r="M82" s="1" t="s">
        <v>160</v>
      </c>
      <c r="N82" s="1" t="s">
        <v>160</v>
      </c>
      <c r="O82" s="1" t="s">
        <v>160</v>
      </c>
      <c r="P82" s="1" t="s">
        <v>160</v>
      </c>
      <c r="Q82" s="1" t="s">
        <v>160</v>
      </c>
      <c r="R82" s="1" t="s">
        <v>160</v>
      </c>
      <c r="S82" s="1" t="s">
        <v>160</v>
      </c>
      <c r="T82" s="1" t="s">
        <v>160</v>
      </c>
      <c r="U82" s="1" t="s">
        <v>160</v>
      </c>
      <c r="V82" s="1" t="s">
        <v>160</v>
      </c>
      <c r="W82" s="1" t="s">
        <v>160</v>
      </c>
      <c r="X82" s="1" t="s">
        <v>160</v>
      </c>
      <c r="Y82" s="1" t="s">
        <v>160</v>
      </c>
      <c r="Z82" s="1" t="s">
        <v>160</v>
      </c>
      <c r="AA82" s="1" t="s">
        <v>160</v>
      </c>
      <c r="AB82" s="1" t="s">
        <v>160</v>
      </c>
      <c r="AC82" s="1" t="s">
        <v>160</v>
      </c>
      <c r="AD82" s="1" t="s">
        <v>160</v>
      </c>
      <c r="AE82" s="1" t="s">
        <v>160</v>
      </c>
      <c r="AF82" s="1" t="s">
        <v>160</v>
      </c>
    </row>
    <row r="83" spans="2:32" x14ac:dyDescent="0.3">
      <c r="B83" s="13" t="s">
        <v>13</v>
      </c>
      <c r="C83" s="20" t="s">
        <v>233</v>
      </c>
      <c r="D83" s="16" t="s">
        <v>6</v>
      </c>
      <c r="E83" s="14" t="s">
        <v>6</v>
      </c>
      <c r="F83" s="15"/>
      <c r="G83" s="5" t="s">
        <v>6</v>
      </c>
      <c r="H83" s="25"/>
      <c r="I83" s="4"/>
      <c r="J83" s="2"/>
      <c r="K83" s="4"/>
      <c r="L83" s="4"/>
      <c r="M83" s="4"/>
      <c r="N83" s="4"/>
      <c r="O83" s="4"/>
      <c r="P83" s="19"/>
      <c r="Q83" s="4"/>
      <c r="R83" s="4"/>
      <c r="S83" s="4"/>
      <c r="T83" s="4"/>
      <c r="U83" s="19"/>
      <c r="V83" s="4"/>
      <c r="W83" s="2"/>
      <c r="X83" s="22" t="s">
        <v>6</v>
      </c>
      <c r="Y83" s="23" t="s">
        <v>6</v>
      </c>
      <c r="Z83" s="30" t="s">
        <v>6</v>
      </c>
      <c r="AA83" s="2"/>
      <c r="AB83" s="5" t="s">
        <v>6</v>
      </c>
      <c r="AC83" s="5" t="s">
        <v>6</v>
      </c>
      <c r="AD83" s="5" t="s">
        <v>6</v>
      </c>
      <c r="AE83" s="18" t="s">
        <v>6</v>
      </c>
      <c r="AF83" s="24" t="s">
        <v>6</v>
      </c>
    </row>
    <row r="84" spans="2:32" x14ac:dyDescent="0.3">
      <c r="B84" s="7" t="s">
        <v>160</v>
      </c>
      <c r="C84" s="1" t="s">
        <v>160</v>
      </c>
      <c r="D84" s="6" t="s">
        <v>160</v>
      </c>
      <c r="E84" s="1" t="s">
        <v>160</v>
      </c>
      <c r="F84" s="1" t="s">
        <v>160</v>
      </c>
      <c r="G84" s="1" t="s">
        <v>160</v>
      </c>
      <c r="H84" s="1" t="s">
        <v>160</v>
      </c>
      <c r="I84" s="1" t="s">
        <v>160</v>
      </c>
      <c r="J84" s="1" t="s">
        <v>160</v>
      </c>
      <c r="K84" s="1" t="s">
        <v>160</v>
      </c>
      <c r="L84" s="1" t="s">
        <v>160</v>
      </c>
      <c r="M84" s="1" t="s">
        <v>160</v>
      </c>
      <c r="N84" s="1" t="s">
        <v>160</v>
      </c>
      <c r="O84" s="1" t="s">
        <v>160</v>
      </c>
      <c r="P84" s="1" t="s">
        <v>160</v>
      </c>
      <c r="Q84" s="1" t="s">
        <v>160</v>
      </c>
      <c r="R84" s="1" t="s">
        <v>160</v>
      </c>
      <c r="S84" s="1" t="s">
        <v>160</v>
      </c>
      <c r="T84" s="1" t="s">
        <v>160</v>
      </c>
      <c r="U84" s="1" t="s">
        <v>160</v>
      </c>
      <c r="V84" s="1" t="s">
        <v>160</v>
      </c>
      <c r="W84" s="1" t="s">
        <v>160</v>
      </c>
      <c r="X84" s="1" t="s">
        <v>160</v>
      </c>
      <c r="Y84" s="1" t="s">
        <v>160</v>
      </c>
      <c r="Z84" s="1" t="s">
        <v>160</v>
      </c>
      <c r="AA84" s="1" t="s">
        <v>160</v>
      </c>
      <c r="AB84" s="1" t="s">
        <v>160</v>
      </c>
      <c r="AC84" s="1" t="s">
        <v>160</v>
      </c>
      <c r="AD84" s="1" t="s">
        <v>160</v>
      </c>
      <c r="AE84" s="1" t="s">
        <v>160</v>
      </c>
      <c r="AF84" s="1" t="s">
        <v>160</v>
      </c>
    </row>
    <row r="85" spans="2:32" ht="42" x14ac:dyDescent="0.3">
      <c r="B85" s="17" t="s">
        <v>87</v>
      </c>
      <c r="C85" s="12" t="s">
        <v>47</v>
      </c>
      <c r="D85" s="11"/>
      <c r="E85" s="2"/>
      <c r="F85" s="2"/>
      <c r="G85" s="2"/>
      <c r="H85" s="2"/>
      <c r="I85" s="3">
        <f>SUM('GMIC-NC_2022-Q3_SCDPT4'!SCDPT4_531BEGINNG_7:'GMIC-NC_2022-Q3_SCDPT4'!SCDPT4_531ENDINGG_7)</f>
        <v>0</v>
      </c>
      <c r="J85" s="2"/>
      <c r="K85" s="3">
        <f>SUM('GMIC-NC_2022-Q3_SCDPT4'!SCDPT4_531BEGINNG_9:'GMIC-NC_2022-Q3_SCDPT4'!SCDPT4_531ENDINGG_9)</f>
        <v>0</v>
      </c>
      <c r="L85" s="3">
        <f>SUM('GMIC-NC_2022-Q3_SCDPT4'!SCDPT4_531BEGINNG_10:'GMIC-NC_2022-Q3_SCDPT4'!SCDPT4_531ENDINGG_10)</f>
        <v>0</v>
      </c>
      <c r="M85" s="3">
        <f>SUM('GMIC-NC_2022-Q3_SCDPT4'!SCDPT4_531BEGINNG_11:'GMIC-NC_2022-Q3_SCDPT4'!SCDPT4_531ENDINGG_11)</f>
        <v>0</v>
      </c>
      <c r="N85" s="3">
        <f>SUM('GMIC-NC_2022-Q3_SCDPT4'!SCDPT4_531BEGINNG_12:'GMIC-NC_2022-Q3_SCDPT4'!SCDPT4_531ENDINGG_12)</f>
        <v>0</v>
      </c>
      <c r="O85" s="3">
        <f>SUM('GMIC-NC_2022-Q3_SCDPT4'!SCDPT4_531BEGINNG_13:'GMIC-NC_2022-Q3_SCDPT4'!SCDPT4_531ENDINGG_13)</f>
        <v>0</v>
      </c>
      <c r="P85" s="3">
        <f>SUM('GMIC-NC_2022-Q3_SCDPT4'!SCDPT4_531BEGINNG_14:'GMIC-NC_2022-Q3_SCDPT4'!SCDPT4_531ENDINGG_14)</f>
        <v>0</v>
      </c>
      <c r="Q85" s="3">
        <f>SUM('GMIC-NC_2022-Q3_SCDPT4'!SCDPT4_531BEGINNG_15:'GMIC-NC_2022-Q3_SCDPT4'!SCDPT4_531ENDINGG_15)</f>
        <v>0</v>
      </c>
      <c r="R85" s="3">
        <f>SUM('GMIC-NC_2022-Q3_SCDPT4'!SCDPT4_531BEGINNG_16:'GMIC-NC_2022-Q3_SCDPT4'!SCDPT4_531ENDINGG_16)</f>
        <v>0</v>
      </c>
      <c r="S85" s="3">
        <f>SUM('GMIC-NC_2022-Q3_SCDPT4'!SCDPT4_531BEGINNG_17:'GMIC-NC_2022-Q3_SCDPT4'!SCDPT4_531ENDINGG_17)</f>
        <v>0</v>
      </c>
      <c r="T85" s="3">
        <f>SUM('GMIC-NC_2022-Q3_SCDPT4'!SCDPT4_531BEGINNG_18:'GMIC-NC_2022-Q3_SCDPT4'!SCDPT4_531ENDINGG_18)</f>
        <v>0</v>
      </c>
      <c r="U85" s="3">
        <f>SUM('GMIC-NC_2022-Q3_SCDPT4'!SCDPT4_531BEGINNG_19:'GMIC-NC_2022-Q3_SCDPT4'!SCDPT4_531ENDINGG_19)</f>
        <v>0</v>
      </c>
      <c r="V85" s="3">
        <f>SUM('GMIC-NC_2022-Q3_SCDPT4'!SCDPT4_531BEGINNG_20:'GMIC-NC_2022-Q3_SCDPT4'!SCDPT4_531ENDINGG_20)</f>
        <v>0</v>
      </c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2:32" x14ac:dyDescent="0.3">
      <c r="B86" s="7" t="s">
        <v>160</v>
      </c>
      <c r="C86" s="1" t="s">
        <v>160</v>
      </c>
      <c r="D86" s="6" t="s">
        <v>160</v>
      </c>
      <c r="E86" s="1" t="s">
        <v>160</v>
      </c>
      <c r="F86" s="1" t="s">
        <v>160</v>
      </c>
      <c r="G86" s="1" t="s">
        <v>160</v>
      </c>
      <c r="H86" s="1" t="s">
        <v>160</v>
      </c>
      <c r="I86" s="1" t="s">
        <v>160</v>
      </c>
      <c r="J86" s="1" t="s">
        <v>160</v>
      </c>
      <c r="K86" s="1" t="s">
        <v>160</v>
      </c>
      <c r="L86" s="1" t="s">
        <v>160</v>
      </c>
      <c r="M86" s="1" t="s">
        <v>160</v>
      </c>
      <c r="N86" s="1" t="s">
        <v>160</v>
      </c>
      <c r="O86" s="1" t="s">
        <v>160</v>
      </c>
      <c r="P86" s="1" t="s">
        <v>160</v>
      </c>
      <c r="Q86" s="1" t="s">
        <v>160</v>
      </c>
      <c r="R86" s="1" t="s">
        <v>160</v>
      </c>
      <c r="S86" s="1" t="s">
        <v>160</v>
      </c>
      <c r="T86" s="1" t="s">
        <v>160</v>
      </c>
      <c r="U86" s="1" t="s">
        <v>160</v>
      </c>
      <c r="V86" s="1" t="s">
        <v>160</v>
      </c>
      <c r="W86" s="1" t="s">
        <v>160</v>
      </c>
      <c r="X86" s="1" t="s">
        <v>160</v>
      </c>
      <c r="Y86" s="1" t="s">
        <v>160</v>
      </c>
      <c r="Z86" s="1" t="s">
        <v>160</v>
      </c>
      <c r="AA86" s="1" t="s">
        <v>160</v>
      </c>
      <c r="AB86" s="1" t="s">
        <v>160</v>
      </c>
      <c r="AC86" s="1" t="s">
        <v>160</v>
      </c>
      <c r="AD86" s="1" t="s">
        <v>160</v>
      </c>
      <c r="AE86" s="1" t="s">
        <v>160</v>
      </c>
      <c r="AF86" s="1" t="s">
        <v>160</v>
      </c>
    </row>
    <row r="87" spans="2:32" x14ac:dyDescent="0.3">
      <c r="B87" s="13" t="s">
        <v>225</v>
      </c>
      <c r="C87" s="20" t="s">
        <v>233</v>
      </c>
      <c r="D87" s="16" t="s">
        <v>6</v>
      </c>
      <c r="E87" s="14" t="s">
        <v>6</v>
      </c>
      <c r="F87" s="15"/>
      <c r="G87" s="5" t="s">
        <v>6</v>
      </c>
      <c r="H87" s="25"/>
      <c r="I87" s="4"/>
      <c r="J87" s="2"/>
      <c r="K87" s="4"/>
      <c r="L87" s="4"/>
      <c r="M87" s="4"/>
      <c r="N87" s="4"/>
      <c r="O87" s="4"/>
      <c r="P87" s="19"/>
      <c r="Q87" s="4"/>
      <c r="R87" s="4"/>
      <c r="S87" s="4"/>
      <c r="T87" s="4"/>
      <c r="U87" s="19"/>
      <c r="V87" s="4"/>
      <c r="W87" s="2"/>
      <c r="X87" s="22" t="s">
        <v>6</v>
      </c>
      <c r="Y87" s="23" t="s">
        <v>6</v>
      </c>
      <c r="Z87" s="30" t="s">
        <v>6</v>
      </c>
      <c r="AA87" s="2"/>
      <c r="AB87" s="5" t="s">
        <v>6</v>
      </c>
      <c r="AC87" s="5" t="s">
        <v>6</v>
      </c>
      <c r="AD87" s="5" t="s">
        <v>6</v>
      </c>
      <c r="AE87" s="18" t="s">
        <v>6</v>
      </c>
      <c r="AF87" s="24" t="s">
        <v>6</v>
      </c>
    </row>
    <row r="88" spans="2:32" x14ac:dyDescent="0.3">
      <c r="B88" s="7" t="s">
        <v>160</v>
      </c>
      <c r="C88" s="1" t="s">
        <v>160</v>
      </c>
      <c r="D88" s="6" t="s">
        <v>160</v>
      </c>
      <c r="E88" s="1" t="s">
        <v>160</v>
      </c>
      <c r="F88" s="1" t="s">
        <v>160</v>
      </c>
      <c r="G88" s="1" t="s">
        <v>160</v>
      </c>
      <c r="H88" s="1" t="s">
        <v>160</v>
      </c>
      <c r="I88" s="1" t="s">
        <v>160</v>
      </c>
      <c r="J88" s="1" t="s">
        <v>160</v>
      </c>
      <c r="K88" s="1" t="s">
        <v>160</v>
      </c>
      <c r="L88" s="1" t="s">
        <v>160</v>
      </c>
      <c r="M88" s="1" t="s">
        <v>160</v>
      </c>
      <c r="N88" s="1" t="s">
        <v>160</v>
      </c>
      <c r="O88" s="1" t="s">
        <v>160</v>
      </c>
      <c r="P88" s="1" t="s">
        <v>160</v>
      </c>
      <c r="Q88" s="1" t="s">
        <v>160</v>
      </c>
      <c r="R88" s="1" t="s">
        <v>160</v>
      </c>
      <c r="S88" s="1" t="s">
        <v>160</v>
      </c>
      <c r="T88" s="1" t="s">
        <v>160</v>
      </c>
      <c r="U88" s="1" t="s">
        <v>160</v>
      </c>
      <c r="V88" s="1" t="s">
        <v>160</v>
      </c>
      <c r="W88" s="1" t="s">
        <v>160</v>
      </c>
      <c r="X88" s="1" t="s">
        <v>160</v>
      </c>
      <c r="Y88" s="1" t="s">
        <v>160</v>
      </c>
      <c r="Z88" s="1" t="s">
        <v>160</v>
      </c>
      <c r="AA88" s="1" t="s">
        <v>160</v>
      </c>
      <c r="AB88" s="1" t="s">
        <v>160</v>
      </c>
      <c r="AC88" s="1" t="s">
        <v>160</v>
      </c>
      <c r="AD88" s="1" t="s">
        <v>160</v>
      </c>
      <c r="AE88" s="1" t="s">
        <v>160</v>
      </c>
      <c r="AF88" s="1" t="s">
        <v>160</v>
      </c>
    </row>
    <row r="89" spans="2:32" ht="42" x14ac:dyDescent="0.3">
      <c r="B89" s="17" t="s">
        <v>28</v>
      </c>
      <c r="C89" s="12" t="s">
        <v>226</v>
      </c>
      <c r="D89" s="11"/>
      <c r="E89" s="2"/>
      <c r="F89" s="2"/>
      <c r="G89" s="2"/>
      <c r="H89" s="2"/>
      <c r="I89" s="3">
        <f>SUM('GMIC-NC_2022-Q3_SCDPT4'!SCDPT4_532BEGINNG_7:'GMIC-NC_2022-Q3_SCDPT4'!SCDPT4_532ENDINGG_7)</f>
        <v>0</v>
      </c>
      <c r="J89" s="2"/>
      <c r="K89" s="3">
        <f>SUM('GMIC-NC_2022-Q3_SCDPT4'!SCDPT4_532BEGINNG_9:'GMIC-NC_2022-Q3_SCDPT4'!SCDPT4_532ENDINGG_9)</f>
        <v>0</v>
      </c>
      <c r="L89" s="3">
        <f>SUM('GMIC-NC_2022-Q3_SCDPT4'!SCDPT4_532BEGINNG_10:'GMIC-NC_2022-Q3_SCDPT4'!SCDPT4_532ENDINGG_10)</f>
        <v>0</v>
      </c>
      <c r="M89" s="3">
        <f>SUM('GMIC-NC_2022-Q3_SCDPT4'!SCDPT4_532BEGINNG_11:'GMIC-NC_2022-Q3_SCDPT4'!SCDPT4_532ENDINGG_11)</f>
        <v>0</v>
      </c>
      <c r="N89" s="3">
        <f>SUM('GMIC-NC_2022-Q3_SCDPT4'!SCDPT4_532BEGINNG_12:'GMIC-NC_2022-Q3_SCDPT4'!SCDPT4_532ENDINGG_12)</f>
        <v>0</v>
      </c>
      <c r="O89" s="3">
        <f>SUM('GMIC-NC_2022-Q3_SCDPT4'!SCDPT4_532BEGINNG_13:'GMIC-NC_2022-Q3_SCDPT4'!SCDPT4_532ENDINGG_13)</f>
        <v>0</v>
      </c>
      <c r="P89" s="3">
        <f>SUM('GMIC-NC_2022-Q3_SCDPT4'!SCDPT4_532BEGINNG_14:'GMIC-NC_2022-Q3_SCDPT4'!SCDPT4_532ENDINGG_14)</f>
        <v>0</v>
      </c>
      <c r="Q89" s="3">
        <f>SUM('GMIC-NC_2022-Q3_SCDPT4'!SCDPT4_532BEGINNG_15:'GMIC-NC_2022-Q3_SCDPT4'!SCDPT4_532ENDINGG_15)</f>
        <v>0</v>
      </c>
      <c r="R89" s="3">
        <f>SUM('GMIC-NC_2022-Q3_SCDPT4'!SCDPT4_532BEGINNG_16:'GMIC-NC_2022-Q3_SCDPT4'!SCDPT4_532ENDINGG_16)</f>
        <v>0</v>
      </c>
      <c r="S89" s="3">
        <f>SUM('GMIC-NC_2022-Q3_SCDPT4'!SCDPT4_532BEGINNG_17:'GMIC-NC_2022-Q3_SCDPT4'!SCDPT4_532ENDINGG_17)</f>
        <v>0</v>
      </c>
      <c r="T89" s="3">
        <f>SUM('GMIC-NC_2022-Q3_SCDPT4'!SCDPT4_532BEGINNG_18:'GMIC-NC_2022-Q3_SCDPT4'!SCDPT4_532ENDINGG_18)</f>
        <v>0</v>
      </c>
      <c r="U89" s="3">
        <f>SUM('GMIC-NC_2022-Q3_SCDPT4'!SCDPT4_532BEGINNG_19:'GMIC-NC_2022-Q3_SCDPT4'!SCDPT4_532ENDINGG_19)</f>
        <v>0</v>
      </c>
      <c r="V89" s="3">
        <f>SUM('GMIC-NC_2022-Q3_SCDPT4'!SCDPT4_532BEGINNG_20:'GMIC-NC_2022-Q3_SCDPT4'!SCDPT4_532ENDINGG_20)</f>
        <v>0</v>
      </c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2:32" x14ac:dyDescent="0.3">
      <c r="B90" s="7" t="s">
        <v>160</v>
      </c>
      <c r="C90" s="1" t="s">
        <v>160</v>
      </c>
      <c r="D90" s="6" t="s">
        <v>160</v>
      </c>
      <c r="E90" s="1" t="s">
        <v>160</v>
      </c>
      <c r="F90" s="1" t="s">
        <v>160</v>
      </c>
      <c r="G90" s="1" t="s">
        <v>160</v>
      </c>
      <c r="H90" s="1" t="s">
        <v>160</v>
      </c>
      <c r="I90" s="1" t="s">
        <v>160</v>
      </c>
      <c r="J90" s="1" t="s">
        <v>160</v>
      </c>
      <c r="K90" s="1" t="s">
        <v>160</v>
      </c>
      <c r="L90" s="1" t="s">
        <v>160</v>
      </c>
      <c r="M90" s="1" t="s">
        <v>160</v>
      </c>
      <c r="N90" s="1" t="s">
        <v>160</v>
      </c>
      <c r="O90" s="1" t="s">
        <v>160</v>
      </c>
      <c r="P90" s="1" t="s">
        <v>160</v>
      </c>
      <c r="Q90" s="1" t="s">
        <v>160</v>
      </c>
      <c r="R90" s="1" t="s">
        <v>160</v>
      </c>
      <c r="S90" s="1" t="s">
        <v>160</v>
      </c>
      <c r="T90" s="1" t="s">
        <v>160</v>
      </c>
      <c r="U90" s="1" t="s">
        <v>160</v>
      </c>
      <c r="V90" s="1" t="s">
        <v>160</v>
      </c>
      <c r="W90" s="1" t="s">
        <v>160</v>
      </c>
      <c r="X90" s="1" t="s">
        <v>160</v>
      </c>
      <c r="Y90" s="1" t="s">
        <v>160</v>
      </c>
      <c r="Z90" s="1" t="s">
        <v>160</v>
      </c>
      <c r="AA90" s="1" t="s">
        <v>160</v>
      </c>
      <c r="AB90" s="1" t="s">
        <v>160</v>
      </c>
      <c r="AC90" s="1" t="s">
        <v>160</v>
      </c>
      <c r="AD90" s="1" t="s">
        <v>160</v>
      </c>
      <c r="AE90" s="1" t="s">
        <v>160</v>
      </c>
      <c r="AF90" s="1" t="s">
        <v>160</v>
      </c>
    </row>
    <row r="91" spans="2:32" x14ac:dyDescent="0.3">
      <c r="B91" s="13" t="s">
        <v>48</v>
      </c>
      <c r="C91" s="20" t="s">
        <v>233</v>
      </c>
      <c r="D91" s="16" t="s">
        <v>6</v>
      </c>
      <c r="E91" s="14" t="s">
        <v>6</v>
      </c>
      <c r="F91" s="15"/>
      <c r="G91" s="5" t="s">
        <v>6</v>
      </c>
      <c r="H91" s="25"/>
      <c r="I91" s="4"/>
      <c r="J91" s="2"/>
      <c r="K91" s="4"/>
      <c r="L91" s="4"/>
      <c r="M91" s="4"/>
      <c r="N91" s="4"/>
      <c r="O91" s="4"/>
      <c r="P91" s="19"/>
      <c r="Q91" s="4"/>
      <c r="R91" s="4"/>
      <c r="S91" s="4"/>
      <c r="T91" s="4"/>
      <c r="U91" s="19"/>
      <c r="V91" s="4"/>
      <c r="W91" s="2"/>
      <c r="X91" s="22" t="s">
        <v>6</v>
      </c>
      <c r="Y91" s="23" t="s">
        <v>6</v>
      </c>
      <c r="Z91" s="30" t="s">
        <v>6</v>
      </c>
      <c r="AA91" s="2"/>
      <c r="AB91" s="5" t="s">
        <v>6</v>
      </c>
      <c r="AC91" s="5" t="s">
        <v>6</v>
      </c>
      <c r="AD91" s="5" t="s">
        <v>6</v>
      </c>
      <c r="AE91" s="18" t="s">
        <v>6</v>
      </c>
      <c r="AF91" s="24" t="s">
        <v>6</v>
      </c>
    </row>
    <row r="92" spans="2:32" x14ac:dyDescent="0.3">
      <c r="B92" s="7" t="s">
        <v>160</v>
      </c>
      <c r="C92" s="1" t="s">
        <v>160</v>
      </c>
      <c r="D92" s="6" t="s">
        <v>160</v>
      </c>
      <c r="E92" s="1" t="s">
        <v>160</v>
      </c>
      <c r="F92" s="1" t="s">
        <v>160</v>
      </c>
      <c r="G92" s="1" t="s">
        <v>160</v>
      </c>
      <c r="H92" s="1" t="s">
        <v>160</v>
      </c>
      <c r="I92" s="1" t="s">
        <v>160</v>
      </c>
      <c r="J92" s="1" t="s">
        <v>160</v>
      </c>
      <c r="K92" s="1" t="s">
        <v>160</v>
      </c>
      <c r="L92" s="1" t="s">
        <v>160</v>
      </c>
      <c r="M92" s="1" t="s">
        <v>160</v>
      </c>
      <c r="N92" s="1" t="s">
        <v>160</v>
      </c>
      <c r="O92" s="1" t="s">
        <v>160</v>
      </c>
      <c r="P92" s="1" t="s">
        <v>160</v>
      </c>
      <c r="Q92" s="1" t="s">
        <v>160</v>
      </c>
      <c r="R92" s="1" t="s">
        <v>160</v>
      </c>
      <c r="S92" s="1" t="s">
        <v>160</v>
      </c>
      <c r="T92" s="1" t="s">
        <v>160</v>
      </c>
      <c r="U92" s="1" t="s">
        <v>160</v>
      </c>
      <c r="V92" s="1" t="s">
        <v>160</v>
      </c>
      <c r="W92" s="1" t="s">
        <v>160</v>
      </c>
      <c r="X92" s="1" t="s">
        <v>160</v>
      </c>
      <c r="Y92" s="1" t="s">
        <v>160</v>
      </c>
      <c r="Z92" s="1" t="s">
        <v>160</v>
      </c>
      <c r="AA92" s="1" t="s">
        <v>160</v>
      </c>
      <c r="AB92" s="1" t="s">
        <v>160</v>
      </c>
      <c r="AC92" s="1" t="s">
        <v>160</v>
      </c>
      <c r="AD92" s="1" t="s">
        <v>160</v>
      </c>
      <c r="AE92" s="1" t="s">
        <v>160</v>
      </c>
      <c r="AF92" s="1" t="s">
        <v>160</v>
      </c>
    </row>
    <row r="93" spans="2:32" ht="56" x14ac:dyDescent="0.3">
      <c r="B93" s="17" t="s">
        <v>111</v>
      </c>
      <c r="C93" s="12" t="s">
        <v>49</v>
      </c>
      <c r="D93" s="11"/>
      <c r="E93" s="2"/>
      <c r="F93" s="2"/>
      <c r="G93" s="2"/>
      <c r="H93" s="2"/>
      <c r="I93" s="3">
        <f>SUM('GMIC-NC_2022-Q3_SCDPT4'!SCDPT4_551BEGINNG_7:'GMIC-NC_2022-Q3_SCDPT4'!SCDPT4_551ENDINGG_7)</f>
        <v>0</v>
      </c>
      <c r="J93" s="2"/>
      <c r="K93" s="3">
        <f>SUM('GMIC-NC_2022-Q3_SCDPT4'!SCDPT4_551BEGINNG_9:'GMIC-NC_2022-Q3_SCDPT4'!SCDPT4_551ENDINGG_9)</f>
        <v>0</v>
      </c>
      <c r="L93" s="3">
        <f>SUM('GMIC-NC_2022-Q3_SCDPT4'!SCDPT4_551BEGINNG_10:'GMIC-NC_2022-Q3_SCDPT4'!SCDPT4_551ENDINGG_10)</f>
        <v>0</v>
      </c>
      <c r="M93" s="3">
        <f>SUM('GMIC-NC_2022-Q3_SCDPT4'!SCDPT4_551BEGINNG_11:'GMIC-NC_2022-Q3_SCDPT4'!SCDPT4_551ENDINGG_11)</f>
        <v>0</v>
      </c>
      <c r="N93" s="3">
        <f>SUM('GMIC-NC_2022-Q3_SCDPT4'!SCDPT4_551BEGINNG_12:'GMIC-NC_2022-Q3_SCDPT4'!SCDPT4_551ENDINGG_12)</f>
        <v>0</v>
      </c>
      <c r="O93" s="3">
        <f>SUM('GMIC-NC_2022-Q3_SCDPT4'!SCDPT4_551BEGINNG_13:'GMIC-NC_2022-Q3_SCDPT4'!SCDPT4_551ENDINGG_13)</f>
        <v>0</v>
      </c>
      <c r="P93" s="3">
        <f>SUM('GMIC-NC_2022-Q3_SCDPT4'!SCDPT4_551BEGINNG_14:'GMIC-NC_2022-Q3_SCDPT4'!SCDPT4_551ENDINGG_14)</f>
        <v>0</v>
      </c>
      <c r="Q93" s="3">
        <f>SUM('GMIC-NC_2022-Q3_SCDPT4'!SCDPT4_551BEGINNG_15:'GMIC-NC_2022-Q3_SCDPT4'!SCDPT4_551ENDINGG_15)</f>
        <v>0</v>
      </c>
      <c r="R93" s="3">
        <f>SUM('GMIC-NC_2022-Q3_SCDPT4'!SCDPT4_551BEGINNG_16:'GMIC-NC_2022-Q3_SCDPT4'!SCDPT4_551ENDINGG_16)</f>
        <v>0</v>
      </c>
      <c r="S93" s="3">
        <f>SUM('GMIC-NC_2022-Q3_SCDPT4'!SCDPT4_551BEGINNG_17:'GMIC-NC_2022-Q3_SCDPT4'!SCDPT4_551ENDINGG_17)</f>
        <v>0</v>
      </c>
      <c r="T93" s="3">
        <f>SUM('GMIC-NC_2022-Q3_SCDPT4'!SCDPT4_551BEGINNG_18:'GMIC-NC_2022-Q3_SCDPT4'!SCDPT4_551ENDINGG_18)</f>
        <v>0</v>
      </c>
      <c r="U93" s="3">
        <f>SUM('GMIC-NC_2022-Q3_SCDPT4'!SCDPT4_551BEGINNG_19:'GMIC-NC_2022-Q3_SCDPT4'!SCDPT4_551ENDINGG_19)</f>
        <v>0</v>
      </c>
      <c r="V93" s="3">
        <f>SUM('GMIC-NC_2022-Q3_SCDPT4'!SCDPT4_551BEGINNG_20:'GMIC-NC_2022-Q3_SCDPT4'!SCDPT4_551ENDINGG_20)</f>
        <v>0</v>
      </c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2:32" x14ac:dyDescent="0.3">
      <c r="B94" s="7" t="s">
        <v>160</v>
      </c>
      <c r="C94" s="1" t="s">
        <v>160</v>
      </c>
      <c r="D94" s="6" t="s">
        <v>160</v>
      </c>
      <c r="E94" s="1" t="s">
        <v>160</v>
      </c>
      <c r="F94" s="1" t="s">
        <v>160</v>
      </c>
      <c r="G94" s="1" t="s">
        <v>160</v>
      </c>
      <c r="H94" s="1" t="s">
        <v>160</v>
      </c>
      <c r="I94" s="1" t="s">
        <v>160</v>
      </c>
      <c r="J94" s="1" t="s">
        <v>160</v>
      </c>
      <c r="K94" s="1" t="s">
        <v>160</v>
      </c>
      <c r="L94" s="1" t="s">
        <v>160</v>
      </c>
      <c r="M94" s="1" t="s">
        <v>160</v>
      </c>
      <c r="N94" s="1" t="s">
        <v>160</v>
      </c>
      <c r="O94" s="1" t="s">
        <v>160</v>
      </c>
      <c r="P94" s="1" t="s">
        <v>160</v>
      </c>
      <c r="Q94" s="1" t="s">
        <v>160</v>
      </c>
      <c r="R94" s="1" t="s">
        <v>160</v>
      </c>
      <c r="S94" s="1" t="s">
        <v>160</v>
      </c>
      <c r="T94" s="1" t="s">
        <v>160</v>
      </c>
      <c r="U94" s="1" t="s">
        <v>160</v>
      </c>
      <c r="V94" s="1" t="s">
        <v>160</v>
      </c>
      <c r="W94" s="1" t="s">
        <v>160</v>
      </c>
      <c r="X94" s="1" t="s">
        <v>160</v>
      </c>
      <c r="Y94" s="1" t="s">
        <v>160</v>
      </c>
      <c r="Z94" s="1" t="s">
        <v>160</v>
      </c>
      <c r="AA94" s="1" t="s">
        <v>160</v>
      </c>
      <c r="AB94" s="1" t="s">
        <v>160</v>
      </c>
      <c r="AC94" s="1" t="s">
        <v>160</v>
      </c>
      <c r="AD94" s="1" t="s">
        <v>160</v>
      </c>
      <c r="AE94" s="1" t="s">
        <v>160</v>
      </c>
      <c r="AF94" s="1" t="s">
        <v>160</v>
      </c>
    </row>
    <row r="95" spans="2:32" x14ac:dyDescent="0.3">
      <c r="B95" s="13" t="s">
        <v>257</v>
      </c>
      <c r="C95" s="20" t="s">
        <v>233</v>
      </c>
      <c r="D95" s="16" t="s">
        <v>6</v>
      </c>
      <c r="E95" s="14" t="s">
        <v>6</v>
      </c>
      <c r="F95" s="15"/>
      <c r="G95" s="5" t="s">
        <v>6</v>
      </c>
      <c r="H95" s="25"/>
      <c r="I95" s="4"/>
      <c r="J95" s="2"/>
      <c r="K95" s="4"/>
      <c r="L95" s="4"/>
      <c r="M95" s="4"/>
      <c r="N95" s="4"/>
      <c r="O95" s="4"/>
      <c r="P95" s="19"/>
      <c r="Q95" s="4"/>
      <c r="R95" s="4"/>
      <c r="S95" s="4"/>
      <c r="T95" s="4"/>
      <c r="U95" s="19"/>
      <c r="V95" s="4"/>
      <c r="W95" s="2"/>
      <c r="X95" s="22" t="s">
        <v>6</v>
      </c>
      <c r="Y95" s="23" t="s">
        <v>6</v>
      </c>
      <c r="Z95" s="30" t="s">
        <v>6</v>
      </c>
      <c r="AA95" s="2"/>
      <c r="AB95" s="5" t="s">
        <v>6</v>
      </c>
      <c r="AC95" s="5" t="s">
        <v>6</v>
      </c>
      <c r="AD95" s="5" t="s">
        <v>6</v>
      </c>
      <c r="AE95" s="18" t="s">
        <v>6</v>
      </c>
      <c r="AF95" s="24" t="s">
        <v>6</v>
      </c>
    </row>
    <row r="96" spans="2:32" x14ac:dyDescent="0.3">
      <c r="B96" s="7" t="s">
        <v>160</v>
      </c>
      <c r="C96" s="1" t="s">
        <v>160</v>
      </c>
      <c r="D96" s="6" t="s">
        <v>160</v>
      </c>
      <c r="E96" s="1" t="s">
        <v>160</v>
      </c>
      <c r="F96" s="1" t="s">
        <v>160</v>
      </c>
      <c r="G96" s="1" t="s">
        <v>160</v>
      </c>
      <c r="H96" s="1" t="s">
        <v>160</v>
      </c>
      <c r="I96" s="1" t="s">
        <v>160</v>
      </c>
      <c r="J96" s="1" t="s">
        <v>160</v>
      </c>
      <c r="K96" s="1" t="s">
        <v>160</v>
      </c>
      <c r="L96" s="1" t="s">
        <v>160</v>
      </c>
      <c r="M96" s="1" t="s">
        <v>160</v>
      </c>
      <c r="N96" s="1" t="s">
        <v>160</v>
      </c>
      <c r="O96" s="1" t="s">
        <v>160</v>
      </c>
      <c r="P96" s="1" t="s">
        <v>160</v>
      </c>
      <c r="Q96" s="1" t="s">
        <v>160</v>
      </c>
      <c r="R96" s="1" t="s">
        <v>160</v>
      </c>
      <c r="S96" s="1" t="s">
        <v>160</v>
      </c>
      <c r="T96" s="1" t="s">
        <v>160</v>
      </c>
      <c r="U96" s="1" t="s">
        <v>160</v>
      </c>
      <c r="V96" s="1" t="s">
        <v>160</v>
      </c>
      <c r="W96" s="1" t="s">
        <v>160</v>
      </c>
      <c r="X96" s="1" t="s">
        <v>160</v>
      </c>
      <c r="Y96" s="1" t="s">
        <v>160</v>
      </c>
      <c r="Z96" s="1" t="s">
        <v>160</v>
      </c>
      <c r="AA96" s="1" t="s">
        <v>160</v>
      </c>
      <c r="AB96" s="1" t="s">
        <v>160</v>
      </c>
      <c r="AC96" s="1" t="s">
        <v>160</v>
      </c>
      <c r="AD96" s="1" t="s">
        <v>160</v>
      </c>
      <c r="AE96" s="1" t="s">
        <v>160</v>
      </c>
      <c r="AF96" s="1" t="s">
        <v>160</v>
      </c>
    </row>
    <row r="97" spans="2:32" ht="56" x14ac:dyDescent="0.3">
      <c r="B97" s="17" t="s">
        <v>63</v>
      </c>
      <c r="C97" s="12" t="s">
        <v>64</v>
      </c>
      <c r="D97" s="11"/>
      <c r="E97" s="2"/>
      <c r="F97" s="2"/>
      <c r="G97" s="2"/>
      <c r="H97" s="2"/>
      <c r="I97" s="3">
        <f>SUM('GMIC-NC_2022-Q3_SCDPT4'!SCDPT4_552BEGINNG_7:'GMIC-NC_2022-Q3_SCDPT4'!SCDPT4_552ENDINGG_7)</f>
        <v>0</v>
      </c>
      <c r="J97" s="2"/>
      <c r="K97" s="3">
        <f>SUM('GMIC-NC_2022-Q3_SCDPT4'!SCDPT4_552BEGINNG_9:'GMIC-NC_2022-Q3_SCDPT4'!SCDPT4_552ENDINGG_9)</f>
        <v>0</v>
      </c>
      <c r="L97" s="3">
        <f>SUM('GMIC-NC_2022-Q3_SCDPT4'!SCDPT4_552BEGINNG_10:'GMIC-NC_2022-Q3_SCDPT4'!SCDPT4_552ENDINGG_10)</f>
        <v>0</v>
      </c>
      <c r="M97" s="3">
        <f>SUM('GMIC-NC_2022-Q3_SCDPT4'!SCDPT4_552BEGINNG_11:'GMIC-NC_2022-Q3_SCDPT4'!SCDPT4_552ENDINGG_11)</f>
        <v>0</v>
      </c>
      <c r="N97" s="3">
        <f>SUM('GMIC-NC_2022-Q3_SCDPT4'!SCDPT4_552BEGINNG_12:'GMIC-NC_2022-Q3_SCDPT4'!SCDPT4_552ENDINGG_12)</f>
        <v>0</v>
      </c>
      <c r="O97" s="3">
        <f>SUM('GMIC-NC_2022-Q3_SCDPT4'!SCDPT4_552BEGINNG_13:'GMIC-NC_2022-Q3_SCDPT4'!SCDPT4_552ENDINGG_13)</f>
        <v>0</v>
      </c>
      <c r="P97" s="3">
        <f>SUM('GMIC-NC_2022-Q3_SCDPT4'!SCDPT4_552BEGINNG_14:'GMIC-NC_2022-Q3_SCDPT4'!SCDPT4_552ENDINGG_14)</f>
        <v>0</v>
      </c>
      <c r="Q97" s="3">
        <f>SUM('GMIC-NC_2022-Q3_SCDPT4'!SCDPT4_552BEGINNG_15:'GMIC-NC_2022-Q3_SCDPT4'!SCDPT4_552ENDINGG_15)</f>
        <v>0</v>
      </c>
      <c r="R97" s="3">
        <f>SUM('GMIC-NC_2022-Q3_SCDPT4'!SCDPT4_552BEGINNG_16:'GMIC-NC_2022-Q3_SCDPT4'!SCDPT4_552ENDINGG_16)</f>
        <v>0</v>
      </c>
      <c r="S97" s="3">
        <f>SUM('GMIC-NC_2022-Q3_SCDPT4'!SCDPT4_552BEGINNG_17:'GMIC-NC_2022-Q3_SCDPT4'!SCDPT4_552ENDINGG_17)</f>
        <v>0</v>
      </c>
      <c r="T97" s="3">
        <f>SUM('GMIC-NC_2022-Q3_SCDPT4'!SCDPT4_552BEGINNG_18:'GMIC-NC_2022-Q3_SCDPT4'!SCDPT4_552ENDINGG_18)</f>
        <v>0</v>
      </c>
      <c r="U97" s="3">
        <f>SUM('GMIC-NC_2022-Q3_SCDPT4'!SCDPT4_552BEGINNG_19:'GMIC-NC_2022-Q3_SCDPT4'!SCDPT4_552ENDINGG_19)</f>
        <v>0</v>
      </c>
      <c r="V97" s="3">
        <f>SUM('GMIC-NC_2022-Q3_SCDPT4'!SCDPT4_552BEGINNG_20:'GMIC-NC_2022-Q3_SCDPT4'!SCDPT4_552ENDINGG_20)</f>
        <v>0</v>
      </c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2:32" x14ac:dyDescent="0.3">
      <c r="B98" s="7" t="s">
        <v>160</v>
      </c>
      <c r="C98" s="1" t="s">
        <v>160</v>
      </c>
      <c r="D98" s="6" t="s">
        <v>160</v>
      </c>
      <c r="E98" s="1" t="s">
        <v>160</v>
      </c>
      <c r="F98" s="1" t="s">
        <v>160</v>
      </c>
      <c r="G98" s="1" t="s">
        <v>160</v>
      </c>
      <c r="H98" s="1" t="s">
        <v>160</v>
      </c>
      <c r="I98" s="1" t="s">
        <v>160</v>
      </c>
      <c r="J98" s="1" t="s">
        <v>160</v>
      </c>
      <c r="K98" s="1" t="s">
        <v>160</v>
      </c>
      <c r="L98" s="1" t="s">
        <v>160</v>
      </c>
      <c r="M98" s="1" t="s">
        <v>160</v>
      </c>
      <c r="N98" s="1" t="s">
        <v>160</v>
      </c>
      <c r="O98" s="1" t="s">
        <v>160</v>
      </c>
      <c r="P98" s="1" t="s">
        <v>160</v>
      </c>
      <c r="Q98" s="1" t="s">
        <v>160</v>
      </c>
      <c r="R98" s="1" t="s">
        <v>160</v>
      </c>
      <c r="S98" s="1" t="s">
        <v>160</v>
      </c>
      <c r="T98" s="1" t="s">
        <v>160</v>
      </c>
      <c r="U98" s="1" t="s">
        <v>160</v>
      </c>
      <c r="V98" s="1" t="s">
        <v>160</v>
      </c>
      <c r="W98" s="1" t="s">
        <v>160</v>
      </c>
      <c r="X98" s="1" t="s">
        <v>160</v>
      </c>
      <c r="Y98" s="1" t="s">
        <v>160</v>
      </c>
      <c r="Z98" s="1" t="s">
        <v>160</v>
      </c>
      <c r="AA98" s="1" t="s">
        <v>160</v>
      </c>
      <c r="AB98" s="1" t="s">
        <v>160</v>
      </c>
      <c r="AC98" s="1" t="s">
        <v>160</v>
      </c>
      <c r="AD98" s="1" t="s">
        <v>160</v>
      </c>
      <c r="AE98" s="1" t="s">
        <v>160</v>
      </c>
      <c r="AF98" s="1" t="s">
        <v>160</v>
      </c>
    </row>
    <row r="99" spans="2:32" x14ac:dyDescent="0.3">
      <c r="B99" s="13" t="s">
        <v>88</v>
      </c>
      <c r="C99" s="20" t="s">
        <v>233</v>
      </c>
      <c r="D99" s="16" t="s">
        <v>6</v>
      </c>
      <c r="E99" s="14" t="s">
        <v>6</v>
      </c>
      <c r="F99" s="15"/>
      <c r="G99" s="5" t="s">
        <v>6</v>
      </c>
      <c r="H99" s="25"/>
      <c r="I99" s="4"/>
      <c r="J99" s="2"/>
      <c r="K99" s="4"/>
      <c r="L99" s="4"/>
      <c r="M99" s="4"/>
      <c r="N99" s="4"/>
      <c r="O99" s="4"/>
      <c r="P99" s="19"/>
      <c r="Q99" s="4"/>
      <c r="R99" s="4"/>
      <c r="S99" s="4"/>
      <c r="T99" s="4"/>
      <c r="U99" s="19"/>
      <c r="V99" s="4"/>
      <c r="W99" s="2"/>
      <c r="X99" s="22" t="s">
        <v>6</v>
      </c>
      <c r="Y99" s="23" t="s">
        <v>6</v>
      </c>
      <c r="Z99" s="30" t="s">
        <v>6</v>
      </c>
      <c r="AA99" s="2"/>
      <c r="AB99" s="5" t="s">
        <v>6</v>
      </c>
      <c r="AC99" s="5" t="s">
        <v>6</v>
      </c>
      <c r="AD99" s="5" t="s">
        <v>6</v>
      </c>
      <c r="AE99" s="18" t="s">
        <v>6</v>
      </c>
      <c r="AF99" s="24" t="s">
        <v>6</v>
      </c>
    </row>
    <row r="100" spans="2:32" x14ac:dyDescent="0.3">
      <c r="B100" s="7" t="s">
        <v>160</v>
      </c>
      <c r="C100" s="1" t="s">
        <v>160</v>
      </c>
      <c r="D100" s="6" t="s">
        <v>160</v>
      </c>
      <c r="E100" s="1" t="s">
        <v>160</v>
      </c>
      <c r="F100" s="1" t="s">
        <v>160</v>
      </c>
      <c r="G100" s="1" t="s">
        <v>160</v>
      </c>
      <c r="H100" s="1" t="s">
        <v>160</v>
      </c>
      <c r="I100" s="1" t="s">
        <v>160</v>
      </c>
      <c r="J100" s="1" t="s">
        <v>160</v>
      </c>
      <c r="K100" s="1" t="s">
        <v>160</v>
      </c>
      <c r="L100" s="1" t="s">
        <v>160</v>
      </c>
      <c r="M100" s="1" t="s">
        <v>160</v>
      </c>
      <c r="N100" s="1" t="s">
        <v>160</v>
      </c>
      <c r="O100" s="1" t="s">
        <v>160</v>
      </c>
      <c r="P100" s="1" t="s">
        <v>160</v>
      </c>
      <c r="Q100" s="1" t="s">
        <v>160</v>
      </c>
      <c r="R100" s="1" t="s">
        <v>160</v>
      </c>
      <c r="S100" s="1" t="s">
        <v>160</v>
      </c>
      <c r="T100" s="1" t="s">
        <v>160</v>
      </c>
      <c r="U100" s="1" t="s">
        <v>160</v>
      </c>
      <c r="V100" s="1" t="s">
        <v>160</v>
      </c>
      <c r="W100" s="1" t="s">
        <v>160</v>
      </c>
      <c r="X100" s="1" t="s">
        <v>160</v>
      </c>
      <c r="Y100" s="1" t="s">
        <v>160</v>
      </c>
      <c r="Z100" s="1" t="s">
        <v>160</v>
      </c>
      <c r="AA100" s="1" t="s">
        <v>160</v>
      </c>
      <c r="AB100" s="1" t="s">
        <v>160</v>
      </c>
      <c r="AC100" s="1" t="s">
        <v>160</v>
      </c>
      <c r="AD100" s="1" t="s">
        <v>160</v>
      </c>
      <c r="AE100" s="1" t="s">
        <v>160</v>
      </c>
      <c r="AF100" s="1" t="s">
        <v>160</v>
      </c>
    </row>
    <row r="101" spans="2:32" ht="56" x14ac:dyDescent="0.3">
      <c r="B101" s="17" t="s">
        <v>140</v>
      </c>
      <c r="C101" s="12" t="s">
        <v>152</v>
      </c>
      <c r="D101" s="11"/>
      <c r="E101" s="2"/>
      <c r="F101" s="2"/>
      <c r="G101" s="2"/>
      <c r="H101" s="2"/>
      <c r="I101" s="3">
        <f>SUM('GMIC-NC_2022-Q3_SCDPT4'!SCDPT4_571BEGINNG_7:'GMIC-NC_2022-Q3_SCDPT4'!SCDPT4_571ENDINGG_7)</f>
        <v>0</v>
      </c>
      <c r="J101" s="2"/>
      <c r="K101" s="3">
        <f>SUM('GMIC-NC_2022-Q3_SCDPT4'!SCDPT4_571BEGINNG_9:'GMIC-NC_2022-Q3_SCDPT4'!SCDPT4_571ENDINGG_9)</f>
        <v>0</v>
      </c>
      <c r="L101" s="3">
        <f>SUM('GMIC-NC_2022-Q3_SCDPT4'!SCDPT4_571BEGINNG_10:'GMIC-NC_2022-Q3_SCDPT4'!SCDPT4_571ENDINGG_10)</f>
        <v>0</v>
      </c>
      <c r="M101" s="3">
        <f>SUM('GMIC-NC_2022-Q3_SCDPT4'!SCDPT4_571BEGINNG_11:'GMIC-NC_2022-Q3_SCDPT4'!SCDPT4_571ENDINGG_11)</f>
        <v>0</v>
      </c>
      <c r="N101" s="3">
        <f>SUM('GMIC-NC_2022-Q3_SCDPT4'!SCDPT4_571BEGINNG_12:'GMIC-NC_2022-Q3_SCDPT4'!SCDPT4_571ENDINGG_12)</f>
        <v>0</v>
      </c>
      <c r="O101" s="3">
        <f>SUM('GMIC-NC_2022-Q3_SCDPT4'!SCDPT4_571BEGINNG_13:'GMIC-NC_2022-Q3_SCDPT4'!SCDPT4_571ENDINGG_13)</f>
        <v>0</v>
      </c>
      <c r="P101" s="3">
        <f>SUM('GMIC-NC_2022-Q3_SCDPT4'!SCDPT4_571BEGINNG_14:'GMIC-NC_2022-Q3_SCDPT4'!SCDPT4_571ENDINGG_14)</f>
        <v>0</v>
      </c>
      <c r="Q101" s="3">
        <f>SUM('GMIC-NC_2022-Q3_SCDPT4'!SCDPT4_571BEGINNG_15:'GMIC-NC_2022-Q3_SCDPT4'!SCDPT4_571ENDINGG_15)</f>
        <v>0</v>
      </c>
      <c r="R101" s="3">
        <f>SUM('GMIC-NC_2022-Q3_SCDPT4'!SCDPT4_571BEGINNG_16:'GMIC-NC_2022-Q3_SCDPT4'!SCDPT4_571ENDINGG_16)</f>
        <v>0</v>
      </c>
      <c r="S101" s="3">
        <f>SUM('GMIC-NC_2022-Q3_SCDPT4'!SCDPT4_571BEGINNG_17:'GMIC-NC_2022-Q3_SCDPT4'!SCDPT4_571ENDINGG_17)</f>
        <v>0</v>
      </c>
      <c r="T101" s="3">
        <f>SUM('GMIC-NC_2022-Q3_SCDPT4'!SCDPT4_571BEGINNG_18:'GMIC-NC_2022-Q3_SCDPT4'!SCDPT4_571ENDINGG_18)</f>
        <v>0</v>
      </c>
      <c r="U101" s="3">
        <f>SUM('GMIC-NC_2022-Q3_SCDPT4'!SCDPT4_571BEGINNG_19:'GMIC-NC_2022-Q3_SCDPT4'!SCDPT4_571ENDINGG_19)</f>
        <v>0</v>
      </c>
      <c r="V101" s="3">
        <f>SUM('GMIC-NC_2022-Q3_SCDPT4'!SCDPT4_571BEGINNG_20:'GMIC-NC_2022-Q3_SCDPT4'!SCDPT4_571ENDINGG_20)</f>
        <v>0</v>
      </c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2:32" x14ac:dyDescent="0.3">
      <c r="B102" s="7" t="s">
        <v>160</v>
      </c>
      <c r="C102" s="1" t="s">
        <v>160</v>
      </c>
      <c r="D102" s="6" t="s">
        <v>160</v>
      </c>
      <c r="E102" s="1" t="s">
        <v>160</v>
      </c>
      <c r="F102" s="1" t="s">
        <v>160</v>
      </c>
      <c r="G102" s="1" t="s">
        <v>160</v>
      </c>
      <c r="H102" s="1" t="s">
        <v>160</v>
      </c>
      <c r="I102" s="1" t="s">
        <v>160</v>
      </c>
      <c r="J102" s="1" t="s">
        <v>160</v>
      </c>
      <c r="K102" s="1" t="s">
        <v>160</v>
      </c>
      <c r="L102" s="1" t="s">
        <v>160</v>
      </c>
      <c r="M102" s="1" t="s">
        <v>160</v>
      </c>
      <c r="N102" s="1" t="s">
        <v>160</v>
      </c>
      <c r="O102" s="1" t="s">
        <v>160</v>
      </c>
      <c r="P102" s="1" t="s">
        <v>160</v>
      </c>
      <c r="Q102" s="1" t="s">
        <v>160</v>
      </c>
      <c r="R102" s="1" t="s">
        <v>160</v>
      </c>
      <c r="S102" s="1" t="s">
        <v>160</v>
      </c>
      <c r="T102" s="1" t="s">
        <v>160</v>
      </c>
      <c r="U102" s="1" t="s">
        <v>160</v>
      </c>
      <c r="V102" s="1" t="s">
        <v>160</v>
      </c>
      <c r="W102" s="1" t="s">
        <v>160</v>
      </c>
      <c r="X102" s="1" t="s">
        <v>160</v>
      </c>
      <c r="Y102" s="1" t="s">
        <v>160</v>
      </c>
      <c r="Z102" s="1" t="s">
        <v>160</v>
      </c>
      <c r="AA102" s="1" t="s">
        <v>160</v>
      </c>
      <c r="AB102" s="1" t="s">
        <v>160</v>
      </c>
      <c r="AC102" s="1" t="s">
        <v>160</v>
      </c>
      <c r="AD102" s="1" t="s">
        <v>160</v>
      </c>
      <c r="AE102" s="1" t="s">
        <v>160</v>
      </c>
      <c r="AF102" s="1" t="s">
        <v>160</v>
      </c>
    </row>
    <row r="103" spans="2:32" x14ac:dyDescent="0.3">
      <c r="B103" s="13" t="s">
        <v>29</v>
      </c>
      <c r="C103" s="20" t="s">
        <v>233</v>
      </c>
      <c r="D103" s="16" t="s">
        <v>6</v>
      </c>
      <c r="E103" s="14" t="s">
        <v>6</v>
      </c>
      <c r="F103" s="15"/>
      <c r="G103" s="5" t="s">
        <v>6</v>
      </c>
      <c r="H103" s="25"/>
      <c r="I103" s="4"/>
      <c r="J103" s="2"/>
      <c r="K103" s="4"/>
      <c r="L103" s="4"/>
      <c r="M103" s="4"/>
      <c r="N103" s="4"/>
      <c r="O103" s="4"/>
      <c r="P103" s="19"/>
      <c r="Q103" s="4"/>
      <c r="R103" s="4"/>
      <c r="S103" s="4"/>
      <c r="T103" s="4"/>
      <c r="U103" s="19"/>
      <c r="V103" s="4"/>
      <c r="W103" s="2"/>
      <c r="X103" s="22" t="s">
        <v>6</v>
      </c>
      <c r="Y103" s="23" t="s">
        <v>6</v>
      </c>
      <c r="Z103" s="30" t="s">
        <v>6</v>
      </c>
      <c r="AA103" s="2"/>
      <c r="AB103" s="5" t="s">
        <v>6</v>
      </c>
      <c r="AC103" s="5" t="s">
        <v>6</v>
      </c>
      <c r="AD103" s="5" t="s">
        <v>6</v>
      </c>
      <c r="AE103" s="18" t="s">
        <v>6</v>
      </c>
      <c r="AF103" s="24" t="s">
        <v>6</v>
      </c>
    </row>
    <row r="104" spans="2:32" x14ac:dyDescent="0.3">
      <c r="B104" s="7" t="s">
        <v>160</v>
      </c>
      <c r="C104" s="1" t="s">
        <v>160</v>
      </c>
      <c r="D104" s="6" t="s">
        <v>160</v>
      </c>
      <c r="E104" s="1" t="s">
        <v>160</v>
      </c>
      <c r="F104" s="1" t="s">
        <v>160</v>
      </c>
      <c r="G104" s="1" t="s">
        <v>160</v>
      </c>
      <c r="H104" s="1" t="s">
        <v>160</v>
      </c>
      <c r="I104" s="1" t="s">
        <v>160</v>
      </c>
      <c r="J104" s="1" t="s">
        <v>160</v>
      </c>
      <c r="K104" s="1" t="s">
        <v>160</v>
      </c>
      <c r="L104" s="1" t="s">
        <v>160</v>
      </c>
      <c r="M104" s="1" t="s">
        <v>160</v>
      </c>
      <c r="N104" s="1" t="s">
        <v>160</v>
      </c>
      <c r="O104" s="1" t="s">
        <v>160</v>
      </c>
      <c r="P104" s="1" t="s">
        <v>160</v>
      </c>
      <c r="Q104" s="1" t="s">
        <v>160</v>
      </c>
      <c r="R104" s="1" t="s">
        <v>160</v>
      </c>
      <c r="S104" s="1" t="s">
        <v>160</v>
      </c>
      <c r="T104" s="1" t="s">
        <v>160</v>
      </c>
      <c r="U104" s="1" t="s">
        <v>160</v>
      </c>
      <c r="V104" s="1" t="s">
        <v>160</v>
      </c>
      <c r="W104" s="1" t="s">
        <v>160</v>
      </c>
      <c r="X104" s="1" t="s">
        <v>160</v>
      </c>
      <c r="Y104" s="1" t="s">
        <v>160</v>
      </c>
      <c r="Z104" s="1" t="s">
        <v>160</v>
      </c>
      <c r="AA104" s="1" t="s">
        <v>160</v>
      </c>
      <c r="AB104" s="1" t="s">
        <v>160</v>
      </c>
      <c r="AC104" s="1" t="s">
        <v>160</v>
      </c>
      <c r="AD104" s="1" t="s">
        <v>160</v>
      </c>
      <c r="AE104" s="1" t="s">
        <v>160</v>
      </c>
      <c r="AF104" s="1" t="s">
        <v>160</v>
      </c>
    </row>
    <row r="105" spans="2:32" ht="56" x14ac:dyDescent="0.3">
      <c r="B105" s="17" t="s">
        <v>95</v>
      </c>
      <c r="C105" s="12" t="s">
        <v>208</v>
      </c>
      <c r="D105" s="11"/>
      <c r="E105" s="2"/>
      <c r="F105" s="2"/>
      <c r="G105" s="2"/>
      <c r="H105" s="2"/>
      <c r="I105" s="3">
        <f>SUM('GMIC-NC_2022-Q3_SCDPT4'!SCDPT4_572BEGINNG_7:'GMIC-NC_2022-Q3_SCDPT4'!SCDPT4_572ENDINGG_7)</f>
        <v>0</v>
      </c>
      <c r="J105" s="2"/>
      <c r="K105" s="3">
        <f>SUM('GMIC-NC_2022-Q3_SCDPT4'!SCDPT4_572BEGINNG_9:'GMIC-NC_2022-Q3_SCDPT4'!SCDPT4_572ENDINGG_9)</f>
        <v>0</v>
      </c>
      <c r="L105" s="3">
        <f>SUM('GMIC-NC_2022-Q3_SCDPT4'!SCDPT4_572BEGINNG_10:'GMIC-NC_2022-Q3_SCDPT4'!SCDPT4_572ENDINGG_10)</f>
        <v>0</v>
      </c>
      <c r="M105" s="3">
        <f>SUM('GMIC-NC_2022-Q3_SCDPT4'!SCDPT4_572BEGINNG_11:'GMIC-NC_2022-Q3_SCDPT4'!SCDPT4_572ENDINGG_11)</f>
        <v>0</v>
      </c>
      <c r="N105" s="3">
        <f>SUM('GMIC-NC_2022-Q3_SCDPT4'!SCDPT4_572BEGINNG_12:'GMIC-NC_2022-Q3_SCDPT4'!SCDPT4_572ENDINGG_12)</f>
        <v>0</v>
      </c>
      <c r="O105" s="3">
        <f>SUM('GMIC-NC_2022-Q3_SCDPT4'!SCDPT4_572BEGINNG_13:'GMIC-NC_2022-Q3_SCDPT4'!SCDPT4_572ENDINGG_13)</f>
        <v>0</v>
      </c>
      <c r="P105" s="3">
        <f>SUM('GMIC-NC_2022-Q3_SCDPT4'!SCDPT4_572BEGINNG_14:'GMIC-NC_2022-Q3_SCDPT4'!SCDPT4_572ENDINGG_14)</f>
        <v>0</v>
      </c>
      <c r="Q105" s="3">
        <f>SUM('GMIC-NC_2022-Q3_SCDPT4'!SCDPT4_572BEGINNG_15:'GMIC-NC_2022-Q3_SCDPT4'!SCDPT4_572ENDINGG_15)</f>
        <v>0</v>
      </c>
      <c r="R105" s="3">
        <f>SUM('GMIC-NC_2022-Q3_SCDPT4'!SCDPT4_572BEGINNG_16:'GMIC-NC_2022-Q3_SCDPT4'!SCDPT4_572ENDINGG_16)</f>
        <v>0</v>
      </c>
      <c r="S105" s="3">
        <f>SUM('GMIC-NC_2022-Q3_SCDPT4'!SCDPT4_572BEGINNG_17:'GMIC-NC_2022-Q3_SCDPT4'!SCDPT4_572ENDINGG_17)</f>
        <v>0</v>
      </c>
      <c r="T105" s="3">
        <f>SUM('GMIC-NC_2022-Q3_SCDPT4'!SCDPT4_572BEGINNG_18:'GMIC-NC_2022-Q3_SCDPT4'!SCDPT4_572ENDINGG_18)</f>
        <v>0</v>
      </c>
      <c r="U105" s="3">
        <f>SUM('GMIC-NC_2022-Q3_SCDPT4'!SCDPT4_572BEGINNG_19:'GMIC-NC_2022-Q3_SCDPT4'!SCDPT4_572ENDINGG_19)</f>
        <v>0</v>
      </c>
      <c r="V105" s="3">
        <f>SUM('GMIC-NC_2022-Q3_SCDPT4'!SCDPT4_572BEGINNG_20:'GMIC-NC_2022-Q3_SCDPT4'!SCDPT4_572ENDINGG_20)</f>
        <v>0</v>
      </c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2:32" x14ac:dyDescent="0.3">
      <c r="B106" s="7" t="s">
        <v>160</v>
      </c>
      <c r="C106" s="1" t="s">
        <v>160</v>
      </c>
      <c r="D106" s="6" t="s">
        <v>160</v>
      </c>
      <c r="E106" s="1" t="s">
        <v>160</v>
      </c>
      <c r="F106" s="1" t="s">
        <v>160</v>
      </c>
      <c r="G106" s="1" t="s">
        <v>160</v>
      </c>
      <c r="H106" s="1" t="s">
        <v>160</v>
      </c>
      <c r="I106" s="1" t="s">
        <v>160</v>
      </c>
      <c r="J106" s="1" t="s">
        <v>160</v>
      </c>
      <c r="K106" s="1" t="s">
        <v>160</v>
      </c>
      <c r="L106" s="1" t="s">
        <v>160</v>
      </c>
      <c r="M106" s="1" t="s">
        <v>160</v>
      </c>
      <c r="N106" s="1" t="s">
        <v>160</v>
      </c>
      <c r="O106" s="1" t="s">
        <v>160</v>
      </c>
      <c r="P106" s="1" t="s">
        <v>160</v>
      </c>
      <c r="Q106" s="1" t="s">
        <v>160</v>
      </c>
      <c r="R106" s="1" t="s">
        <v>160</v>
      </c>
      <c r="S106" s="1" t="s">
        <v>160</v>
      </c>
      <c r="T106" s="1" t="s">
        <v>160</v>
      </c>
      <c r="U106" s="1" t="s">
        <v>160</v>
      </c>
      <c r="V106" s="1" t="s">
        <v>160</v>
      </c>
      <c r="W106" s="1" t="s">
        <v>160</v>
      </c>
      <c r="X106" s="1" t="s">
        <v>160</v>
      </c>
      <c r="Y106" s="1" t="s">
        <v>160</v>
      </c>
      <c r="Z106" s="1" t="s">
        <v>160</v>
      </c>
      <c r="AA106" s="1" t="s">
        <v>160</v>
      </c>
      <c r="AB106" s="1" t="s">
        <v>160</v>
      </c>
      <c r="AC106" s="1" t="s">
        <v>160</v>
      </c>
      <c r="AD106" s="1" t="s">
        <v>160</v>
      </c>
      <c r="AE106" s="1" t="s">
        <v>160</v>
      </c>
      <c r="AF106" s="1" t="s">
        <v>160</v>
      </c>
    </row>
    <row r="107" spans="2:32" x14ac:dyDescent="0.3">
      <c r="B107" s="13" t="s">
        <v>96</v>
      </c>
      <c r="C107" s="20" t="s">
        <v>233</v>
      </c>
      <c r="D107" s="16" t="s">
        <v>6</v>
      </c>
      <c r="E107" s="14" t="s">
        <v>6</v>
      </c>
      <c r="F107" s="15"/>
      <c r="G107" s="5" t="s">
        <v>6</v>
      </c>
      <c r="H107" s="25"/>
      <c r="I107" s="4"/>
      <c r="J107" s="2"/>
      <c r="K107" s="4"/>
      <c r="L107" s="4"/>
      <c r="M107" s="4"/>
      <c r="N107" s="4"/>
      <c r="O107" s="4"/>
      <c r="P107" s="19"/>
      <c r="Q107" s="4"/>
      <c r="R107" s="4"/>
      <c r="S107" s="4"/>
      <c r="T107" s="4"/>
      <c r="U107" s="19"/>
      <c r="V107" s="4"/>
      <c r="W107" s="2"/>
      <c r="X107" s="22" t="s">
        <v>6</v>
      </c>
      <c r="Y107" s="23" t="s">
        <v>6</v>
      </c>
      <c r="Z107" s="30" t="s">
        <v>6</v>
      </c>
      <c r="AA107" s="2"/>
      <c r="AB107" s="5" t="s">
        <v>6</v>
      </c>
      <c r="AC107" s="5" t="s">
        <v>6</v>
      </c>
      <c r="AD107" s="5" t="s">
        <v>6</v>
      </c>
      <c r="AE107" s="18" t="s">
        <v>6</v>
      </c>
      <c r="AF107" s="24" t="s">
        <v>6</v>
      </c>
    </row>
    <row r="108" spans="2:32" x14ac:dyDescent="0.3">
      <c r="B108" s="7" t="s">
        <v>160</v>
      </c>
      <c r="C108" s="1" t="s">
        <v>160</v>
      </c>
      <c r="D108" s="6" t="s">
        <v>160</v>
      </c>
      <c r="E108" s="1" t="s">
        <v>160</v>
      </c>
      <c r="F108" s="1" t="s">
        <v>160</v>
      </c>
      <c r="G108" s="1" t="s">
        <v>160</v>
      </c>
      <c r="H108" s="1" t="s">
        <v>160</v>
      </c>
      <c r="I108" s="1" t="s">
        <v>160</v>
      </c>
      <c r="J108" s="1" t="s">
        <v>160</v>
      </c>
      <c r="K108" s="1" t="s">
        <v>160</v>
      </c>
      <c r="L108" s="1" t="s">
        <v>160</v>
      </c>
      <c r="M108" s="1" t="s">
        <v>160</v>
      </c>
      <c r="N108" s="1" t="s">
        <v>160</v>
      </c>
      <c r="O108" s="1" t="s">
        <v>160</v>
      </c>
      <c r="P108" s="1" t="s">
        <v>160</v>
      </c>
      <c r="Q108" s="1" t="s">
        <v>160</v>
      </c>
      <c r="R108" s="1" t="s">
        <v>160</v>
      </c>
      <c r="S108" s="1" t="s">
        <v>160</v>
      </c>
      <c r="T108" s="1" t="s">
        <v>160</v>
      </c>
      <c r="U108" s="1" t="s">
        <v>160</v>
      </c>
      <c r="V108" s="1" t="s">
        <v>160</v>
      </c>
      <c r="W108" s="1" t="s">
        <v>160</v>
      </c>
      <c r="X108" s="1" t="s">
        <v>160</v>
      </c>
      <c r="Y108" s="1" t="s">
        <v>160</v>
      </c>
      <c r="Z108" s="1" t="s">
        <v>160</v>
      </c>
      <c r="AA108" s="1" t="s">
        <v>160</v>
      </c>
      <c r="AB108" s="1" t="s">
        <v>160</v>
      </c>
      <c r="AC108" s="1" t="s">
        <v>160</v>
      </c>
      <c r="AD108" s="1" t="s">
        <v>160</v>
      </c>
      <c r="AE108" s="1" t="s">
        <v>160</v>
      </c>
      <c r="AF108" s="1" t="s">
        <v>160</v>
      </c>
    </row>
    <row r="109" spans="2:32" ht="28" x14ac:dyDescent="0.3">
      <c r="B109" s="17" t="s">
        <v>153</v>
      </c>
      <c r="C109" s="12" t="s">
        <v>14</v>
      </c>
      <c r="D109" s="11"/>
      <c r="E109" s="2"/>
      <c r="F109" s="2"/>
      <c r="G109" s="2"/>
      <c r="H109" s="2"/>
      <c r="I109" s="3">
        <f>SUM('GMIC-NC_2022-Q3_SCDPT4'!SCDPT4_581BEGINNG_7:'GMIC-NC_2022-Q3_SCDPT4'!SCDPT4_581ENDINGG_7)</f>
        <v>0</v>
      </c>
      <c r="J109" s="2"/>
      <c r="K109" s="3">
        <f>SUM('GMIC-NC_2022-Q3_SCDPT4'!SCDPT4_581BEGINNG_9:'GMIC-NC_2022-Q3_SCDPT4'!SCDPT4_581ENDINGG_9)</f>
        <v>0</v>
      </c>
      <c r="L109" s="3">
        <f>SUM('GMIC-NC_2022-Q3_SCDPT4'!SCDPT4_581BEGINNG_10:'GMIC-NC_2022-Q3_SCDPT4'!SCDPT4_581ENDINGG_10)</f>
        <v>0</v>
      </c>
      <c r="M109" s="3">
        <f>SUM('GMIC-NC_2022-Q3_SCDPT4'!SCDPT4_581BEGINNG_11:'GMIC-NC_2022-Q3_SCDPT4'!SCDPT4_581ENDINGG_11)</f>
        <v>0</v>
      </c>
      <c r="N109" s="3">
        <f>SUM('GMIC-NC_2022-Q3_SCDPT4'!SCDPT4_581BEGINNG_12:'GMIC-NC_2022-Q3_SCDPT4'!SCDPT4_581ENDINGG_12)</f>
        <v>0</v>
      </c>
      <c r="O109" s="3">
        <f>SUM('GMIC-NC_2022-Q3_SCDPT4'!SCDPT4_581BEGINNG_13:'GMIC-NC_2022-Q3_SCDPT4'!SCDPT4_581ENDINGG_13)</f>
        <v>0</v>
      </c>
      <c r="P109" s="3">
        <f>SUM('GMIC-NC_2022-Q3_SCDPT4'!SCDPT4_581BEGINNG_14:'GMIC-NC_2022-Q3_SCDPT4'!SCDPT4_581ENDINGG_14)</f>
        <v>0</v>
      </c>
      <c r="Q109" s="3">
        <f>SUM('GMIC-NC_2022-Q3_SCDPT4'!SCDPT4_581BEGINNG_15:'GMIC-NC_2022-Q3_SCDPT4'!SCDPT4_581ENDINGG_15)</f>
        <v>0</v>
      </c>
      <c r="R109" s="3">
        <f>SUM('GMIC-NC_2022-Q3_SCDPT4'!SCDPT4_581BEGINNG_16:'GMIC-NC_2022-Q3_SCDPT4'!SCDPT4_581ENDINGG_16)</f>
        <v>0</v>
      </c>
      <c r="S109" s="3">
        <f>SUM('GMIC-NC_2022-Q3_SCDPT4'!SCDPT4_581BEGINNG_17:'GMIC-NC_2022-Q3_SCDPT4'!SCDPT4_581ENDINGG_17)</f>
        <v>0</v>
      </c>
      <c r="T109" s="3">
        <f>SUM('GMIC-NC_2022-Q3_SCDPT4'!SCDPT4_581BEGINNG_18:'GMIC-NC_2022-Q3_SCDPT4'!SCDPT4_581ENDINGG_18)</f>
        <v>0</v>
      </c>
      <c r="U109" s="3">
        <f>SUM('GMIC-NC_2022-Q3_SCDPT4'!SCDPT4_581BEGINNG_19:'GMIC-NC_2022-Q3_SCDPT4'!SCDPT4_581ENDINGG_19)</f>
        <v>0</v>
      </c>
      <c r="V109" s="3">
        <f>SUM('GMIC-NC_2022-Q3_SCDPT4'!SCDPT4_581BEGINNG_20:'GMIC-NC_2022-Q3_SCDPT4'!SCDPT4_581ENDINGG_20)</f>
        <v>0</v>
      </c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2:32" x14ac:dyDescent="0.3">
      <c r="B110" s="7" t="s">
        <v>160</v>
      </c>
      <c r="C110" s="1" t="s">
        <v>160</v>
      </c>
      <c r="D110" s="6" t="s">
        <v>160</v>
      </c>
      <c r="E110" s="1" t="s">
        <v>160</v>
      </c>
      <c r="F110" s="1" t="s">
        <v>160</v>
      </c>
      <c r="G110" s="1" t="s">
        <v>160</v>
      </c>
      <c r="H110" s="1" t="s">
        <v>160</v>
      </c>
      <c r="I110" s="1" t="s">
        <v>160</v>
      </c>
      <c r="J110" s="1" t="s">
        <v>160</v>
      </c>
      <c r="K110" s="1" t="s">
        <v>160</v>
      </c>
      <c r="L110" s="1" t="s">
        <v>160</v>
      </c>
      <c r="M110" s="1" t="s">
        <v>160</v>
      </c>
      <c r="N110" s="1" t="s">
        <v>160</v>
      </c>
      <c r="O110" s="1" t="s">
        <v>160</v>
      </c>
      <c r="P110" s="1" t="s">
        <v>160</v>
      </c>
      <c r="Q110" s="1" t="s">
        <v>160</v>
      </c>
      <c r="R110" s="1" t="s">
        <v>160</v>
      </c>
      <c r="S110" s="1" t="s">
        <v>160</v>
      </c>
      <c r="T110" s="1" t="s">
        <v>160</v>
      </c>
      <c r="U110" s="1" t="s">
        <v>160</v>
      </c>
      <c r="V110" s="1" t="s">
        <v>160</v>
      </c>
      <c r="W110" s="1" t="s">
        <v>160</v>
      </c>
      <c r="X110" s="1" t="s">
        <v>160</v>
      </c>
      <c r="Y110" s="1" t="s">
        <v>160</v>
      </c>
      <c r="Z110" s="1" t="s">
        <v>160</v>
      </c>
      <c r="AA110" s="1" t="s">
        <v>160</v>
      </c>
      <c r="AB110" s="1" t="s">
        <v>160</v>
      </c>
      <c r="AC110" s="1" t="s">
        <v>160</v>
      </c>
      <c r="AD110" s="1" t="s">
        <v>160</v>
      </c>
      <c r="AE110" s="1" t="s">
        <v>160</v>
      </c>
      <c r="AF110" s="1" t="s">
        <v>160</v>
      </c>
    </row>
    <row r="111" spans="2:32" x14ac:dyDescent="0.3">
      <c r="B111" s="13" t="s">
        <v>112</v>
      </c>
      <c r="C111" s="20" t="s">
        <v>233</v>
      </c>
      <c r="D111" s="16" t="s">
        <v>6</v>
      </c>
      <c r="E111" s="14" t="s">
        <v>6</v>
      </c>
      <c r="F111" s="15"/>
      <c r="G111" s="5" t="s">
        <v>6</v>
      </c>
      <c r="H111" s="25"/>
      <c r="I111" s="4"/>
      <c r="J111" s="2"/>
      <c r="K111" s="4"/>
      <c r="L111" s="4"/>
      <c r="M111" s="4"/>
      <c r="N111" s="4"/>
      <c r="O111" s="4"/>
      <c r="P111" s="19"/>
      <c r="Q111" s="4"/>
      <c r="R111" s="4"/>
      <c r="S111" s="4"/>
      <c r="T111" s="4"/>
      <c r="U111" s="19"/>
      <c r="V111" s="4"/>
      <c r="W111" s="2"/>
      <c r="X111" s="2"/>
      <c r="Y111" s="2"/>
      <c r="Z111" s="2"/>
      <c r="AA111" s="2"/>
      <c r="AB111" s="5" t="s">
        <v>6</v>
      </c>
      <c r="AC111" s="5" t="s">
        <v>6</v>
      </c>
      <c r="AD111" s="5" t="s">
        <v>6</v>
      </c>
      <c r="AE111" s="18" t="s">
        <v>6</v>
      </c>
      <c r="AF111" s="2"/>
    </row>
    <row r="112" spans="2:32" x14ac:dyDescent="0.3">
      <c r="B112" s="7" t="s">
        <v>160</v>
      </c>
      <c r="C112" s="1" t="s">
        <v>160</v>
      </c>
      <c r="D112" s="6" t="s">
        <v>160</v>
      </c>
      <c r="E112" s="1" t="s">
        <v>160</v>
      </c>
      <c r="F112" s="1" t="s">
        <v>160</v>
      </c>
      <c r="G112" s="1" t="s">
        <v>160</v>
      </c>
      <c r="H112" s="1" t="s">
        <v>160</v>
      </c>
      <c r="I112" s="1" t="s">
        <v>160</v>
      </c>
      <c r="J112" s="1" t="s">
        <v>160</v>
      </c>
      <c r="K112" s="1" t="s">
        <v>160</v>
      </c>
      <c r="L112" s="1" t="s">
        <v>160</v>
      </c>
      <c r="M112" s="1" t="s">
        <v>160</v>
      </c>
      <c r="N112" s="1" t="s">
        <v>160</v>
      </c>
      <c r="O112" s="1" t="s">
        <v>160</v>
      </c>
      <c r="P112" s="1" t="s">
        <v>160</v>
      </c>
      <c r="Q112" s="1" t="s">
        <v>160</v>
      </c>
      <c r="R112" s="1" t="s">
        <v>160</v>
      </c>
      <c r="S112" s="1" t="s">
        <v>160</v>
      </c>
      <c r="T112" s="1" t="s">
        <v>160</v>
      </c>
      <c r="U112" s="1" t="s">
        <v>160</v>
      </c>
      <c r="V112" s="1" t="s">
        <v>160</v>
      </c>
      <c r="W112" s="1" t="s">
        <v>160</v>
      </c>
      <c r="X112" s="1" t="s">
        <v>160</v>
      </c>
      <c r="Y112" s="1" t="s">
        <v>160</v>
      </c>
      <c r="Z112" s="1" t="s">
        <v>160</v>
      </c>
      <c r="AA112" s="1" t="s">
        <v>160</v>
      </c>
      <c r="AB112" s="1" t="s">
        <v>160</v>
      </c>
      <c r="AC112" s="1" t="s">
        <v>160</v>
      </c>
      <c r="AD112" s="1" t="s">
        <v>160</v>
      </c>
      <c r="AE112" s="1" t="s">
        <v>160</v>
      </c>
      <c r="AF112" s="1" t="s">
        <v>160</v>
      </c>
    </row>
    <row r="113" spans="2:32" ht="42" x14ac:dyDescent="0.3">
      <c r="B113" s="17" t="s">
        <v>173</v>
      </c>
      <c r="C113" s="12" t="s">
        <v>174</v>
      </c>
      <c r="D113" s="11"/>
      <c r="E113" s="2"/>
      <c r="F113" s="2"/>
      <c r="G113" s="2"/>
      <c r="H113" s="2"/>
      <c r="I113" s="3">
        <f>SUM('GMIC-NC_2022-Q3_SCDPT4'!SCDPT4_591BEGINNG_7:'GMIC-NC_2022-Q3_SCDPT4'!SCDPT4_591ENDINGG_7)</f>
        <v>0</v>
      </c>
      <c r="J113" s="2"/>
      <c r="K113" s="3">
        <f>SUM('GMIC-NC_2022-Q3_SCDPT4'!SCDPT4_591BEGINNG_9:'GMIC-NC_2022-Q3_SCDPT4'!SCDPT4_591ENDINGG_9)</f>
        <v>0</v>
      </c>
      <c r="L113" s="3">
        <f>SUM('GMIC-NC_2022-Q3_SCDPT4'!SCDPT4_591BEGINNG_10:'GMIC-NC_2022-Q3_SCDPT4'!SCDPT4_591ENDINGG_10)</f>
        <v>0</v>
      </c>
      <c r="M113" s="3">
        <f>SUM('GMIC-NC_2022-Q3_SCDPT4'!SCDPT4_591BEGINNG_11:'GMIC-NC_2022-Q3_SCDPT4'!SCDPT4_591ENDINGG_11)</f>
        <v>0</v>
      </c>
      <c r="N113" s="3">
        <f>SUM('GMIC-NC_2022-Q3_SCDPT4'!SCDPT4_591BEGINNG_12:'GMIC-NC_2022-Q3_SCDPT4'!SCDPT4_591ENDINGG_12)</f>
        <v>0</v>
      </c>
      <c r="O113" s="3">
        <f>SUM('GMIC-NC_2022-Q3_SCDPT4'!SCDPT4_591BEGINNG_13:'GMIC-NC_2022-Q3_SCDPT4'!SCDPT4_591ENDINGG_13)</f>
        <v>0</v>
      </c>
      <c r="P113" s="3">
        <f>SUM('GMIC-NC_2022-Q3_SCDPT4'!SCDPT4_591BEGINNG_14:'GMIC-NC_2022-Q3_SCDPT4'!SCDPT4_591ENDINGG_14)</f>
        <v>0</v>
      </c>
      <c r="Q113" s="3">
        <f>SUM('GMIC-NC_2022-Q3_SCDPT4'!SCDPT4_591BEGINNG_15:'GMIC-NC_2022-Q3_SCDPT4'!SCDPT4_591ENDINGG_15)</f>
        <v>0</v>
      </c>
      <c r="R113" s="3">
        <f>SUM('GMIC-NC_2022-Q3_SCDPT4'!SCDPT4_591BEGINNG_16:'GMIC-NC_2022-Q3_SCDPT4'!SCDPT4_591ENDINGG_16)</f>
        <v>0</v>
      </c>
      <c r="S113" s="3">
        <f>SUM('GMIC-NC_2022-Q3_SCDPT4'!SCDPT4_591BEGINNG_17:'GMIC-NC_2022-Q3_SCDPT4'!SCDPT4_591ENDINGG_17)</f>
        <v>0</v>
      </c>
      <c r="T113" s="3">
        <f>SUM('GMIC-NC_2022-Q3_SCDPT4'!SCDPT4_591BEGINNG_18:'GMIC-NC_2022-Q3_SCDPT4'!SCDPT4_591ENDINGG_18)</f>
        <v>0</v>
      </c>
      <c r="U113" s="3">
        <f>SUM('GMIC-NC_2022-Q3_SCDPT4'!SCDPT4_591BEGINNG_19:'GMIC-NC_2022-Q3_SCDPT4'!SCDPT4_591ENDINGG_19)</f>
        <v>0</v>
      </c>
      <c r="V113" s="3">
        <f>SUM('GMIC-NC_2022-Q3_SCDPT4'!SCDPT4_591BEGINNG_20:'GMIC-NC_2022-Q3_SCDPT4'!SCDPT4_591ENDINGG_20)</f>
        <v>0</v>
      </c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2:32" x14ac:dyDescent="0.3">
      <c r="B114" s="7" t="s">
        <v>160</v>
      </c>
      <c r="C114" s="1" t="s">
        <v>160</v>
      </c>
      <c r="D114" s="6" t="s">
        <v>160</v>
      </c>
      <c r="E114" s="1" t="s">
        <v>160</v>
      </c>
      <c r="F114" s="1" t="s">
        <v>160</v>
      </c>
      <c r="G114" s="1" t="s">
        <v>160</v>
      </c>
      <c r="H114" s="1" t="s">
        <v>160</v>
      </c>
      <c r="I114" s="1" t="s">
        <v>160</v>
      </c>
      <c r="J114" s="1" t="s">
        <v>160</v>
      </c>
      <c r="K114" s="1" t="s">
        <v>160</v>
      </c>
      <c r="L114" s="1" t="s">
        <v>160</v>
      </c>
      <c r="M114" s="1" t="s">
        <v>160</v>
      </c>
      <c r="N114" s="1" t="s">
        <v>160</v>
      </c>
      <c r="O114" s="1" t="s">
        <v>160</v>
      </c>
      <c r="P114" s="1" t="s">
        <v>160</v>
      </c>
      <c r="Q114" s="1" t="s">
        <v>160</v>
      </c>
      <c r="R114" s="1" t="s">
        <v>160</v>
      </c>
      <c r="S114" s="1" t="s">
        <v>160</v>
      </c>
      <c r="T114" s="1" t="s">
        <v>160</v>
      </c>
      <c r="U114" s="1" t="s">
        <v>160</v>
      </c>
      <c r="V114" s="1" t="s">
        <v>160</v>
      </c>
      <c r="W114" s="1" t="s">
        <v>160</v>
      </c>
      <c r="X114" s="1" t="s">
        <v>160</v>
      </c>
      <c r="Y114" s="1" t="s">
        <v>160</v>
      </c>
      <c r="Z114" s="1" t="s">
        <v>160</v>
      </c>
      <c r="AA114" s="1" t="s">
        <v>160</v>
      </c>
      <c r="AB114" s="1" t="s">
        <v>160</v>
      </c>
      <c r="AC114" s="1" t="s">
        <v>160</v>
      </c>
      <c r="AD114" s="1" t="s">
        <v>160</v>
      </c>
      <c r="AE114" s="1" t="s">
        <v>160</v>
      </c>
      <c r="AF114" s="1" t="s">
        <v>160</v>
      </c>
    </row>
    <row r="115" spans="2:32" x14ac:dyDescent="0.3">
      <c r="B115" s="13" t="s">
        <v>65</v>
      </c>
      <c r="C115" s="20" t="s">
        <v>233</v>
      </c>
      <c r="D115" s="16" t="s">
        <v>6</v>
      </c>
      <c r="E115" s="14" t="s">
        <v>6</v>
      </c>
      <c r="F115" s="15"/>
      <c r="G115" s="5" t="s">
        <v>6</v>
      </c>
      <c r="H115" s="25"/>
      <c r="I115" s="4"/>
      <c r="J115" s="2"/>
      <c r="K115" s="4"/>
      <c r="L115" s="4"/>
      <c r="M115" s="4"/>
      <c r="N115" s="4"/>
      <c r="O115" s="4"/>
      <c r="P115" s="19"/>
      <c r="Q115" s="4"/>
      <c r="R115" s="4"/>
      <c r="S115" s="4"/>
      <c r="T115" s="4"/>
      <c r="U115" s="19"/>
      <c r="V115" s="4"/>
      <c r="W115" s="2"/>
      <c r="X115" s="2"/>
      <c r="Y115" s="2"/>
      <c r="Z115" s="2"/>
      <c r="AA115" s="2"/>
      <c r="AB115" s="5" t="s">
        <v>6</v>
      </c>
      <c r="AC115" s="5" t="s">
        <v>6</v>
      </c>
      <c r="AD115" s="5" t="s">
        <v>6</v>
      </c>
      <c r="AE115" s="18" t="s">
        <v>6</v>
      </c>
      <c r="AF115" s="2"/>
    </row>
    <row r="116" spans="2:32" x14ac:dyDescent="0.3">
      <c r="B116" s="7" t="s">
        <v>160</v>
      </c>
      <c r="C116" s="1" t="s">
        <v>160</v>
      </c>
      <c r="D116" s="6" t="s">
        <v>160</v>
      </c>
      <c r="E116" s="1" t="s">
        <v>160</v>
      </c>
      <c r="F116" s="1" t="s">
        <v>160</v>
      </c>
      <c r="G116" s="1" t="s">
        <v>160</v>
      </c>
      <c r="H116" s="1" t="s">
        <v>160</v>
      </c>
      <c r="I116" s="1" t="s">
        <v>160</v>
      </c>
      <c r="J116" s="1" t="s">
        <v>160</v>
      </c>
      <c r="K116" s="1" t="s">
        <v>160</v>
      </c>
      <c r="L116" s="1" t="s">
        <v>160</v>
      </c>
      <c r="M116" s="1" t="s">
        <v>160</v>
      </c>
      <c r="N116" s="1" t="s">
        <v>160</v>
      </c>
      <c r="O116" s="1" t="s">
        <v>160</v>
      </c>
      <c r="P116" s="1" t="s">
        <v>160</v>
      </c>
      <c r="Q116" s="1" t="s">
        <v>160</v>
      </c>
      <c r="R116" s="1" t="s">
        <v>160</v>
      </c>
      <c r="S116" s="1" t="s">
        <v>160</v>
      </c>
      <c r="T116" s="1" t="s">
        <v>160</v>
      </c>
      <c r="U116" s="1" t="s">
        <v>160</v>
      </c>
      <c r="V116" s="1" t="s">
        <v>160</v>
      </c>
      <c r="W116" s="1" t="s">
        <v>160</v>
      </c>
      <c r="X116" s="1" t="s">
        <v>160</v>
      </c>
      <c r="Y116" s="1" t="s">
        <v>160</v>
      </c>
      <c r="Z116" s="1" t="s">
        <v>160</v>
      </c>
      <c r="AA116" s="1" t="s">
        <v>160</v>
      </c>
      <c r="AB116" s="1" t="s">
        <v>160</v>
      </c>
      <c r="AC116" s="1" t="s">
        <v>160</v>
      </c>
      <c r="AD116" s="1" t="s">
        <v>160</v>
      </c>
      <c r="AE116" s="1" t="s">
        <v>160</v>
      </c>
      <c r="AF116" s="1" t="s">
        <v>160</v>
      </c>
    </row>
    <row r="117" spans="2:32" ht="42" x14ac:dyDescent="0.3">
      <c r="B117" s="17" t="s">
        <v>122</v>
      </c>
      <c r="C117" s="12" t="s">
        <v>209</v>
      </c>
      <c r="D117" s="11"/>
      <c r="E117" s="2"/>
      <c r="F117" s="2"/>
      <c r="G117" s="2"/>
      <c r="H117" s="2"/>
      <c r="I117" s="3">
        <f>SUM('GMIC-NC_2022-Q3_SCDPT4'!SCDPT4_592BEGINNG_7:'GMIC-NC_2022-Q3_SCDPT4'!SCDPT4_592ENDINGG_7)</f>
        <v>0</v>
      </c>
      <c r="J117" s="2"/>
      <c r="K117" s="3">
        <f>SUM('GMIC-NC_2022-Q3_SCDPT4'!SCDPT4_592BEGINNG_9:'GMIC-NC_2022-Q3_SCDPT4'!SCDPT4_592ENDINGG_9)</f>
        <v>0</v>
      </c>
      <c r="L117" s="3">
        <f>SUM('GMIC-NC_2022-Q3_SCDPT4'!SCDPT4_592BEGINNG_10:'GMIC-NC_2022-Q3_SCDPT4'!SCDPT4_592ENDINGG_10)</f>
        <v>0</v>
      </c>
      <c r="M117" s="3">
        <f>SUM('GMIC-NC_2022-Q3_SCDPT4'!SCDPT4_592BEGINNG_11:'GMIC-NC_2022-Q3_SCDPT4'!SCDPT4_592ENDINGG_11)</f>
        <v>0</v>
      </c>
      <c r="N117" s="3">
        <f>SUM('GMIC-NC_2022-Q3_SCDPT4'!SCDPT4_592BEGINNG_12:'GMIC-NC_2022-Q3_SCDPT4'!SCDPT4_592ENDINGG_12)</f>
        <v>0</v>
      </c>
      <c r="O117" s="3">
        <f>SUM('GMIC-NC_2022-Q3_SCDPT4'!SCDPT4_592BEGINNG_13:'GMIC-NC_2022-Q3_SCDPT4'!SCDPT4_592ENDINGG_13)</f>
        <v>0</v>
      </c>
      <c r="P117" s="3">
        <f>SUM('GMIC-NC_2022-Q3_SCDPT4'!SCDPT4_592BEGINNG_14:'GMIC-NC_2022-Q3_SCDPT4'!SCDPT4_592ENDINGG_14)</f>
        <v>0</v>
      </c>
      <c r="Q117" s="3">
        <f>SUM('GMIC-NC_2022-Q3_SCDPT4'!SCDPT4_592BEGINNG_15:'GMIC-NC_2022-Q3_SCDPT4'!SCDPT4_592ENDINGG_15)</f>
        <v>0</v>
      </c>
      <c r="R117" s="3">
        <f>SUM('GMIC-NC_2022-Q3_SCDPT4'!SCDPT4_592BEGINNG_16:'GMIC-NC_2022-Q3_SCDPT4'!SCDPT4_592ENDINGG_16)</f>
        <v>0</v>
      </c>
      <c r="S117" s="3">
        <f>SUM('GMIC-NC_2022-Q3_SCDPT4'!SCDPT4_592BEGINNG_17:'GMIC-NC_2022-Q3_SCDPT4'!SCDPT4_592ENDINGG_17)</f>
        <v>0</v>
      </c>
      <c r="T117" s="3">
        <f>SUM('GMIC-NC_2022-Q3_SCDPT4'!SCDPT4_592BEGINNG_18:'GMIC-NC_2022-Q3_SCDPT4'!SCDPT4_592ENDINGG_18)</f>
        <v>0</v>
      </c>
      <c r="U117" s="3">
        <f>SUM('GMIC-NC_2022-Q3_SCDPT4'!SCDPT4_592BEGINNG_19:'GMIC-NC_2022-Q3_SCDPT4'!SCDPT4_592ENDINGG_19)</f>
        <v>0</v>
      </c>
      <c r="V117" s="3">
        <f>SUM('GMIC-NC_2022-Q3_SCDPT4'!SCDPT4_592BEGINNG_20:'GMIC-NC_2022-Q3_SCDPT4'!SCDPT4_592ENDINGG_20)</f>
        <v>0</v>
      </c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2:32" ht="28" x14ac:dyDescent="0.3">
      <c r="B118" s="17" t="s">
        <v>227</v>
      </c>
      <c r="C118" s="12" t="s">
        <v>212</v>
      </c>
      <c r="D118" s="11"/>
      <c r="E118" s="2"/>
      <c r="F118" s="2"/>
      <c r="G118" s="2"/>
      <c r="H118" s="2"/>
      <c r="I118" s="3">
        <f>'GMIC-NC_2022-Q3_SCDPT4'!SCDPT4_5019999999_7+'GMIC-NC_2022-Q3_SCDPT4'!SCDPT4_5029999999_7+'GMIC-NC_2022-Q3_SCDPT4'!SCDPT4_5319999999_7+'GMIC-NC_2022-Q3_SCDPT4'!SCDPT4_5329999999_7+'GMIC-NC_2022-Q3_SCDPT4'!SCDPT4_5519999999_7+'GMIC-NC_2022-Q3_SCDPT4'!SCDPT4_5529999999_7+'GMIC-NC_2022-Q3_SCDPT4'!SCDPT4_5719999999_7+'GMIC-NC_2022-Q3_SCDPT4'!SCDPT4_5729999999_7+'GMIC-NC_2022-Q3_SCDPT4'!SCDPT4_5819999999_7+'GMIC-NC_2022-Q3_SCDPT4'!SCDPT4_5919999999_7+'GMIC-NC_2022-Q3_SCDPT4'!SCDPT4_5929999999_7</f>
        <v>0</v>
      </c>
      <c r="J118" s="2"/>
      <c r="K118" s="3">
        <f>'GMIC-NC_2022-Q3_SCDPT4'!SCDPT4_5019999999_9+'GMIC-NC_2022-Q3_SCDPT4'!SCDPT4_5029999999_9+'GMIC-NC_2022-Q3_SCDPT4'!SCDPT4_5319999999_9+'GMIC-NC_2022-Q3_SCDPT4'!SCDPT4_5329999999_9+'GMIC-NC_2022-Q3_SCDPT4'!SCDPT4_5519999999_9+'GMIC-NC_2022-Q3_SCDPT4'!SCDPT4_5529999999_9+'GMIC-NC_2022-Q3_SCDPT4'!SCDPT4_5719999999_9+'GMIC-NC_2022-Q3_SCDPT4'!SCDPT4_5729999999_9+'GMIC-NC_2022-Q3_SCDPT4'!SCDPT4_5819999999_9+'GMIC-NC_2022-Q3_SCDPT4'!SCDPT4_5919999999_9+'GMIC-NC_2022-Q3_SCDPT4'!SCDPT4_5929999999_9</f>
        <v>0</v>
      </c>
      <c r="L118" s="3">
        <f>'GMIC-NC_2022-Q3_SCDPT4'!SCDPT4_5019999999_10+'GMIC-NC_2022-Q3_SCDPT4'!SCDPT4_5029999999_10+'GMIC-NC_2022-Q3_SCDPT4'!SCDPT4_5319999999_10+'GMIC-NC_2022-Q3_SCDPT4'!SCDPT4_5329999999_10+'GMIC-NC_2022-Q3_SCDPT4'!SCDPT4_5519999999_10+'GMIC-NC_2022-Q3_SCDPT4'!SCDPT4_5529999999_10+'GMIC-NC_2022-Q3_SCDPT4'!SCDPT4_5719999999_10+'GMIC-NC_2022-Q3_SCDPT4'!SCDPT4_5729999999_10+'GMIC-NC_2022-Q3_SCDPT4'!SCDPT4_5819999999_10+'GMIC-NC_2022-Q3_SCDPT4'!SCDPT4_5919999999_10+'GMIC-NC_2022-Q3_SCDPT4'!SCDPT4_5929999999_10</f>
        <v>0</v>
      </c>
      <c r="M118" s="3">
        <f>'GMIC-NC_2022-Q3_SCDPT4'!SCDPT4_5019999999_11+'GMIC-NC_2022-Q3_SCDPT4'!SCDPT4_5029999999_11+'GMIC-NC_2022-Q3_SCDPT4'!SCDPT4_5319999999_11+'GMIC-NC_2022-Q3_SCDPT4'!SCDPT4_5329999999_11+'GMIC-NC_2022-Q3_SCDPT4'!SCDPT4_5519999999_11+'GMIC-NC_2022-Q3_SCDPT4'!SCDPT4_5529999999_11+'GMIC-NC_2022-Q3_SCDPT4'!SCDPT4_5719999999_11+'GMIC-NC_2022-Q3_SCDPT4'!SCDPT4_5729999999_11+'GMIC-NC_2022-Q3_SCDPT4'!SCDPT4_5819999999_11+'GMIC-NC_2022-Q3_SCDPT4'!SCDPT4_5919999999_11+'GMIC-NC_2022-Q3_SCDPT4'!SCDPT4_5929999999_11</f>
        <v>0</v>
      </c>
      <c r="N118" s="3">
        <f>'GMIC-NC_2022-Q3_SCDPT4'!SCDPT4_5019999999_12+'GMIC-NC_2022-Q3_SCDPT4'!SCDPT4_5029999999_12+'GMIC-NC_2022-Q3_SCDPT4'!SCDPT4_5319999999_12+'GMIC-NC_2022-Q3_SCDPT4'!SCDPT4_5329999999_12+'GMIC-NC_2022-Q3_SCDPT4'!SCDPT4_5519999999_12+'GMIC-NC_2022-Q3_SCDPT4'!SCDPT4_5529999999_12+'GMIC-NC_2022-Q3_SCDPT4'!SCDPT4_5719999999_12+'GMIC-NC_2022-Q3_SCDPT4'!SCDPT4_5729999999_12+'GMIC-NC_2022-Q3_SCDPT4'!SCDPT4_5819999999_12+'GMIC-NC_2022-Q3_SCDPT4'!SCDPT4_5919999999_12+'GMIC-NC_2022-Q3_SCDPT4'!SCDPT4_5929999999_12</f>
        <v>0</v>
      </c>
      <c r="O118" s="3">
        <f>'GMIC-NC_2022-Q3_SCDPT4'!SCDPT4_5019999999_13+'GMIC-NC_2022-Q3_SCDPT4'!SCDPT4_5029999999_13+'GMIC-NC_2022-Q3_SCDPT4'!SCDPT4_5319999999_13+'GMIC-NC_2022-Q3_SCDPT4'!SCDPT4_5329999999_13+'GMIC-NC_2022-Q3_SCDPT4'!SCDPT4_5519999999_13+'GMIC-NC_2022-Q3_SCDPT4'!SCDPT4_5529999999_13+'GMIC-NC_2022-Q3_SCDPT4'!SCDPT4_5719999999_13+'GMIC-NC_2022-Q3_SCDPT4'!SCDPT4_5729999999_13+'GMIC-NC_2022-Q3_SCDPT4'!SCDPT4_5819999999_13+'GMIC-NC_2022-Q3_SCDPT4'!SCDPT4_5919999999_13+'GMIC-NC_2022-Q3_SCDPT4'!SCDPT4_5929999999_13</f>
        <v>0</v>
      </c>
      <c r="P118" s="3">
        <f>'GMIC-NC_2022-Q3_SCDPT4'!SCDPT4_5019999999_14+'GMIC-NC_2022-Q3_SCDPT4'!SCDPT4_5029999999_14+'GMIC-NC_2022-Q3_SCDPT4'!SCDPT4_5319999999_14+'GMIC-NC_2022-Q3_SCDPT4'!SCDPT4_5329999999_14+'GMIC-NC_2022-Q3_SCDPT4'!SCDPT4_5519999999_14+'GMIC-NC_2022-Q3_SCDPT4'!SCDPT4_5529999999_14+'GMIC-NC_2022-Q3_SCDPT4'!SCDPT4_5719999999_14+'GMIC-NC_2022-Q3_SCDPT4'!SCDPT4_5729999999_14+'GMIC-NC_2022-Q3_SCDPT4'!SCDPT4_5819999999_14+'GMIC-NC_2022-Q3_SCDPT4'!SCDPT4_5919999999_14+'GMIC-NC_2022-Q3_SCDPT4'!SCDPT4_5929999999_14</f>
        <v>0</v>
      </c>
      <c r="Q118" s="3">
        <f>'GMIC-NC_2022-Q3_SCDPT4'!SCDPT4_5019999999_15+'GMIC-NC_2022-Q3_SCDPT4'!SCDPT4_5029999999_15+'GMIC-NC_2022-Q3_SCDPT4'!SCDPT4_5319999999_15+'GMIC-NC_2022-Q3_SCDPT4'!SCDPT4_5329999999_15+'GMIC-NC_2022-Q3_SCDPT4'!SCDPT4_5519999999_15+'GMIC-NC_2022-Q3_SCDPT4'!SCDPT4_5529999999_15+'GMIC-NC_2022-Q3_SCDPT4'!SCDPT4_5719999999_15+'GMIC-NC_2022-Q3_SCDPT4'!SCDPT4_5729999999_15+'GMIC-NC_2022-Q3_SCDPT4'!SCDPT4_5819999999_15+'GMIC-NC_2022-Q3_SCDPT4'!SCDPT4_5919999999_15+'GMIC-NC_2022-Q3_SCDPT4'!SCDPT4_5929999999_15</f>
        <v>0</v>
      </c>
      <c r="R118" s="3">
        <f>'GMIC-NC_2022-Q3_SCDPT4'!SCDPT4_5019999999_16+'GMIC-NC_2022-Q3_SCDPT4'!SCDPT4_5029999999_16+'GMIC-NC_2022-Q3_SCDPT4'!SCDPT4_5319999999_16+'GMIC-NC_2022-Q3_SCDPT4'!SCDPT4_5329999999_16+'GMIC-NC_2022-Q3_SCDPT4'!SCDPT4_5519999999_16+'GMIC-NC_2022-Q3_SCDPT4'!SCDPT4_5529999999_16+'GMIC-NC_2022-Q3_SCDPT4'!SCDPT4_5719999999_16+'GMIC-NC_2022-Q3_SCDPT4'!SCDPT4_5729999999_16+'GMIC-NC_2022-Q3_SCDPT4'!SCDPT4_5819999999_16+'GMIC-NC_2022-Q3_SCDPT4'!SCDPT4_5919999999_16+'GMIC-NC_2022-Q3_SCDPT4'!SCDPT4_5929999999_16</f>
        <v>0</v>
      </c>
      <c r="S118" s="3">
        <f>'GMIC-NC_2022-Q3_SCDPT4'!SCDPT4_5019999999_17+'GMIC-NC_2022-Q3_SCDPT4'!SCDPT4_5029999999_17+'GMIC-NC_2022-Q3_SCDPT4'!SCDPT4_5319999999_17+'GMIC-NC_2022-Q3_SCDPT4'!SCDPT4_5329999999_17+'GMIC-NC_2022-Q3_SCDPT4'!SCDPT4_5519999999_17+'GMIC-NC_2022-Q3_SCDPT4'!SCDPT4_5529999999_17+'GMIC-NC_2022-Q3_SCDPT4'!SCDPT4_5719999999_17+'GMIC-NC_2022-Q3_SCDPT4'!SCDPT4_5729999999_17+'GMIC-NC_2022-Q3_SCDPT4'!SCDPT4_5819999999_17+'GMIC-NC_2022-Q3_SCDPT4'!SCDPT4_5919999999_17+'GMIC-NC_2022-Q3_SCDPT4'!SCDPT4_5929999999_17</f>
        <v>0</v>
      </c>
      <c r="T118" s="3">
        <f>'GMIC-NC_2022-Q3_SCDPT4'!SCDPT4_5019999999_18+'GMIC-NC_2022-Q3_SCDPT4'!SCDPT4_5029999999_18+'GMIC-NC_2022-Q3_SCDPT4'!SCDPT4_5319999999_18+'GMIC-NC_2022-Q3_SCDPT4'!SCDPT4_5329999999_18+'GMIC-NC_2022-Q3_SCDPT4'!SCDPT4_5519999999_18+'GMIC-NC_2022-Q3_SCDPT4'!SCDPT4_5529999999_18+'GMIC-NC_2022-Q3_SCDPT4'!SCDPT4_5719999999_18+'GMIC-NC_2022-Q3_SCDPT4'!SCDPT4_5729999999_18+'GMIC-NC_2022-Q3_SCDPT4'!SCDPT4_5819999999_18+'GMIC-NC_2022-Q3_SCDPT4'!SCDPT4_5919999999_18+'GMIC-NC_2022-Q3_SCDPT4'!SCDPT4_5929999999_18</f>
        <v>0</v>
      </c>
      <c r="U118" s="3">
        <f>'GMIC-NC_2022-Q3_SCDPT4'!SCDPT4_5019999999_19+'GMIC-NC_2022-Q3_SCDPT4'!SCDPT4_5029999999_19+'GMIC-NC_2022-Q3_SCDPT4'!SCDPT4_5319999999_19+'GMIC-NC_2022-Q3_SCDPT4'!SCDPT4_5329999999_19+'GMIC-NC_2022-Q3_SCDPT4'!SCDPT4_5519999999_19+'GMIC-NC_2022-Q3_SCDPT4'!SCDPT4_5529999999_19+'GMIC-NC_2022-Q3_SCDPT4'!SCDPT4_5719999999_19+'GMIC-NC_2022-Q3_SCDPT4'!SCDPT4_5729999999_19+'GMIC-NC_2022-Q3_SCDPT4'!SCDPT4_5819999999_19+'GMIC-NC_2022-Q3_SCDPT4'!SCDPT4_5919999999_19+'GMIC-NC_2022-Q3_SCDPT4'!SCDPT4_5929999999_19</f>
        <v>0</v>
      </c>
      <c r="V118" s="3">
        <f>'GMIC-NC_2022-Q3_SCDPT4'!SCDPT4_5019999999_20+'GMIC-NC_2022-Q3_SCDPT4'!SCDPT4_5029999999_20+'GMIC-NC_2022-Q3_SCDPT4'!SCDPT4_5319999999_20+'GMIC-NC_2022-Q3_SCDPT4'!SCDPT4_5329999999_20+'GMIC-NC_2022-Q3_SCDPT4'!SCDPT4_5519999999_20+'GMIC-NC_2022-Q3_SCDPT4'!SCDPT4_5529999999_20+'GMIC-NC_2022-Q3_SCDPT4'!SCDPT4_5719999999_20+'GMIC-NC_2022-Q3_SCDPT4'!SCDPT4_5729999999_20+'GMIC-NC_2022-Q3_SCDPT4'!SCDPT4_5819999999_20+'GMIC-NC_2022-Q3_SCDPT4'!SCDPT4_5919999999_20+'GMIC-NC_2022-Q3_SCDPT4'!SCDPT4_5929999999_20</f>
        <v>0</v>
      </c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2:32" ht="28" x14ac:dyDescent="0.3">
      <c r="B119" s="17" t="s">
        <v>30</v>
      </c>
      <c r="C119" s="12" t="s">
        <v>15</v>
      </c>
      <c r="D119" s="11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2:32" x14ac:dyDescent="0.3">
      <c r="B120" s="17" t="s">
        <v>97</v>
      </c>
      <c r="C120" s="12" t="s">
        <v>244</v>
      </c>
      <c r="D120" s="11"/>
      <c r="E120" s="2"/>
      <c r="F120" s="2"/>
      <c r="G120" s="2"/>
      <c r="H120" s="2"/>
      <c r="I120" s="21">
        <f>'GMIC-NC_2022-Q3_SCDPT4'!SCDPT4_5989999997_7</f>
        <v>0</v>
      </c>
      <c r="J120" s="2"/>
      <c r="K120" s="21">
        <f>'GMIC-NC_2022-Q3_SCDPT4'!SCDPT4_5989999997_9</f>
        <v>0</v>
      </c>
      <c r="L120" s="21">
        <f>'GMIC-NC_2022-Q3_SCDPT4'!SCDPT4_5989999997_10</f>
        <v>0</v>
      </c>
      <c r="M120" s="21">
        <f>'GMIC-NC_2022-Q3_SCDPT4'!SCDPT4_5989999997_11</f>
        <v>0</v>
      </c>
      <c r="N120" s="21">
        <f>'GMIC-NC_2022-Q3_SCDPT4'!SCDPT4_5989999997_12</f>
        <v>0</v>
      </c>
      <c r="O120" s="21">
        <f>'GMIC-NC_2022-Q3_SCDPT4'!SCDPT4_5989999997_13</f>
        <v>0</v>
      </c>
      <c r="P120" s="21">
        <f>'GMIC-NC_2022-Q3_SCDPT4'!SCDPT4_5989999997_14</f>
        <v>0</v>
      </c>
      <c r="Q120" s="21">
        <f>'GMIC-NC_2022-Q3_SCDPT4'!SCDPT4_5989999997_15</f>
        <v>0</v>
      </c>
      <c r="R120" s="21">
        <f>'GMIC-NC_2022-Q3_SCDPT4'!SCDPT4_5989999997_16</f>
        <v>0</v>
      </c>
      <c r="S120" s="21">
        <f>'GMIC-NC_2022-Q3_SCDPT4'!SCDPT4_5989999997_17</f>
        <v>0</v>
      </c>
      <c r="T120" s="21">
        <f>'GMIC-NC_2022-Q3_SCDPT4'!SCDPT4_5989999997_18</f>
        <v>0</v>
      </c>
      <c r="U120" s="21">
        <f>'GMIC-NC_2022-Q3_SCDPT4'!SCDPT4_5989999997_19</f>
        <v>0</v>
      </c>
      <c r="V120" s="21">
        <f>'GMIC-NC_2022-Q3_SCDPT4'!SCDPT4_5989999997_20</f>
        <v>0</v>
      </c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2:32" ht="28" x14ac:dyDescent="0.3">
      <c r="B121" s="17" t="s">
        <v>50</v>
      </c>
      <c r="C121" s="12" t="s">
        <v>66</v>
      </c>
      <c r="D121" s="11"/>
      <c r="E121" s="2"/>
      <c r="F121" s="2"/>
      <c r="G121" s="2"/>
      <c r="H121" s="2"/>
      <c r="I121" s="3">
        <f>'GMIC-NC_2022-Q3_SCDPT4'!SCDPT4_4509999999_7+'GMIC-NC_2022-Q3_SCDPT4'!SCDPT4_5989999999_7</f>
        <v>0</v>
      </c>
      <c r="J121" s="2"/>
      <c r="K121" s="3">
        <f>'GMIC-NC_2022-Q3_SCDPT4'!SCDPT4_4509999999_9+'GMIC-NC_2022-Q3_SCDPT4'!SCDPT4_5989999999_9</f>
        <v>0</v>
      </c>
      <c r="L121" s="3">
        <f>'GMIC-NC_2022-Q3_SCDPT4'!SCDPT4_4509999999_10+'GMIC-NC_2022-Q3_SCDPT4'!SCDPT4_5989999999_10</f>
        <v>0</v>
      </c>
      <c r="M121" s="3">
        <f>'GMIC-NC_2022-Q3_SCDPT4'!SCDPT4_4509999999_11+'GMIC-NC_2022-Q3_SCDPT4'!SCDPT4_5989999999_11</f>
        <v>0</v>
      </c>
      <c r="N121" s="3">
        <f>'GMIC-NC_2022-Q3_SCDPT4'!SCDPT4_4509999999_12+'GMIC-NC_2022-Q3_SCDPT4'!SCDPT4_5989999999_12</f>
        <v>0</v>
      </c>
      <c r="O121" s="3">
        <f>'GMIC-NC_2022-Q3_SCDPT4'!SCDPT4_4509999999_13+'GMIC-NC_2022-Q3_SCDPT4'!SCDPT4_5989999999_13</f>
        <v>0</v>
      </c>
      <c r="P121" s="3">
        <f>'GMIC-NC_2022-Q3_SCDPT4'!SCDPT4_4509999999_14+'GMIC-NC_2022-Q3_SCDPT4'!SCDPT4_5989999999_14</f>
        <v>0</v>
      </c>
      <c r="Q121" s="3">
        <f>'GMIC-NC_2022-Q3_SCDPT4'!SCDPT4_4509999999_15+'GMIC-NC_2022-Q3_SCDPT4'!SCDPT4_5989999999_15</f>
        <v>0</v>
      </c>
      <c r="R121" s="3">
        <f>'GMIC-NC_2022-Q3_SCDPT4'!SCDPT4_4509999999_16+'GMIC-NC_2022-Q3_SCDPT4'!SCDPT4_5989999999_16</f>
        <v>0</v>
      </c>
      <c r="S121" s="3">
        <f>'GMIC-NC_2022-Q3_SCDPT4'!SCDPT4_4509999999_17+'GMIC-NC_2022-Q3_SCDPT4'!SCDPT4_5989999999_17</f>
        <v>0</v>
      </c>
      <c r="T121" s="3">
        <f>'GMIC-NC_2022-Q3_SCDPT4'!SCDPT4_4509999999_18+'GMIC-NC_2022-Q3_SCDPT4'!SCDPT4_5989999999_18</f>
        <v>0</v>
      </c>
      <c r="U121" s="3">
        <f>'GMIC-NC_2022-Q3_SCDPT4'!SCDPT4_4509999999_19+'GMIC-NC_2022-Q3_SCDPT4'!SCDPT4_5989999999_19</f>
        <v>0</v>
      </c>
      <c r="V121" s="3">
        <f>'GMIC-NC_2022-Q3_SCDPT4'!SCDPT4_4509999999_20+'GMIC-NC_2022-Q3_SCDPT4'!SCDPT4_5989999999_20</f>
        <v>0</v>
      </c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2:32" x14ac:dyDescent="0.3">
      <c r="B122" s="39" t="s">
        <v>67</v>
      </c>
      <c r="C122" s="45" t="s">
        <v>31</v>
      </c>
      <c r="D122" s="51"/>
      <c r="E122" s="26"/>
      <c r="F122" s="26"/>
      <c r="G122" s="26"/>
      <c r="H122" s="26"/>
      <c r="I122" s="28">
        <f>'GMIC-NC_2022-Q3_SCDPT4'!SCDPT4_2509999999_7+'GMIC-NC_2022-Q3_SCDPT4'!SCDPT4_4509999999_7+'GMIC-NC_2022-Q3_SCDPT4'!SCDPT4_5989999999_7</f>
        <v>2736374</v>
      </c>
      <c r="J122" s="26"/>
      <c r="K122" s="28">
        <f>'GMIC-NC_2022-Q3_SCDPT4'!SCDPT4_2509999999_9+'GMIC-NC_2022-Q3_SCDPT4'!SCDPT4_4509999999_9+'GMIC-NC_2022-Q3_SCDPT4'!SCDPT4_5989999999_9</f>
        <v>2743427</v>
      </c>
      <c r="L122" s="28">
        <f>'GMIC-NC_2022-Q3_SCDPT4'!SCDPT4_2509999999_10+'GMIC-NC_2022-Q3_SCDPT4'!SCDPT4_4509999999_10+'GMIC-NC_2022-Q3_SCDPT4'!SCDPT4_5989999999_10</f>
        <v>2737262</v>
      </c>
      <c r="M122" s="28">
        <f>'GMIC-NC_2022-Q3_SCDPT4'!SCDPT4_2509999999_11+'GMIC-NC_2022-Q3_SCDPT4'!SCDPT4_4509999999_11+'GMIC-NC_2022-Q3_SCDPT4'!SCDPT4_5989999999_11</f>
        <v>0</v>
      </c>
      <c r="N122" s="28">
        <f>'GMIC-NC_2022-Q3_SCDPT4'!SCDPT4_2509999999_12+'GMIC-NC_2022-Q3_SCDPT4'!SCDPT4_4509999999_12+'GMIC-NC_2022-Q3_SCDPT4'!SCDPT4_5989999999_12</f>
        <v>-889</v>
      </c>
      <c r="O122" s="28">
        <f>'GMIC-NC_2022-Q3_SCDPT4'!SCDPT4_2509999999_13+'GMIC-NC_2022-Q3_SCDPT4'!SCDPT4_4509999999_13+'GMIC-NC_2022-Q3_SCDPT4'!SCDPT4_5989999999_13</f>
        <v>0</v>
      </c>
      <c r="P122" s="28">
        <f>'GMIC-NC_2022-Q3_SCDPT4'!SCDPT4_2509999999_14+'GMIC-NC_2022-Q3_SCDPT4'!SCDPT4_4509999999_14+'GMIC-NC_2022-Q3_SCDPT4'!SCDPT4_5989999999_14</f>
        <v>-889</v>
      </c>
      <c r="Q122" s="28">
        <f>'GMIC-NC_2022-Q3_SCDPT4'!SCDPT4_2509999999_15+'GMIC-NC_2022-Q3_SCDPT4'!SCDPT4_4509999999_15+'GMIC-NC_2022-Q3_SCDPT4'!SCDPT4_5989999999_15</f>
        <v>0</v>
      </c>
      <c r="R122" s="28">
        <f>'GMIC-NC_2022-Q3_SCDPT4'!SCDPT4_2509999999_16+'GMIC-NC_2022-Q3_SCDPT4'!SCDPT4_4509999999_16+'GMIC-NC_2022-Q3_SCDPT4'!SCDPT4_5989999999_16</f>
        <v>2736374</v>
      </c>
      <c r="S122" s="28">
        <f>'GMIC-NC_2022-Q3_SCDPT4'!SCDPT4_2509999999_17+'GMIC-NC_2022-Q3_SCDPT4'!SCDPT4_4509999999_17+'GMIC-NC_2022-Q3_SCDPT4'!SCDPT4_5989999999_17</f>
        <v>0</v>
      </c>
      <c r="T122" s="28">
        <f>'GMIC-NC_2022-Q3_SCDPT4'!SCDPT4_2509999999_18+'GMIC-NC_2022-Q3_SCDPT4'!SCDPT4_4509999999_18+'GMIC-NC_2022-Q3_SCDPT4'!SCDPT4_5989999999_18</f>
        <v>0</v>
      </c>
      <c r="U122" s="28">
        <f>'GMIC-NC_2022-Q3_SCDPT4'!SCDPT4_2509999999_19+'GMIC-NC_2022-Q3_SCDPT4'!SCDPT4_4509999999_19+'GMIC-NC_2022-Q3_SCDPT4'!SCDPT4_5989999999_19</f>
        <v>0</v>
      </c>
      <c r="V122" s="28">
        <f>'GMIC-NC_2022-Q3_SCDPT4'!SCDPT4_2509999999_20+'GMIC-NC_2022-Q3_SCDPT4'!SCDPT4_4509999999_20+'GMIC-NC_2022-Q3_SCDPT4'!SCDPT4_5989999999_20</f>
        <v>58946</v>
      </c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&amp;CSCDPT4SCDPT4</oddHeader>
    <oddFooter>&amp;LWing Application : &amp;R SaveAs(11/15/2022-2:18 PM)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hODMxYjcyNC01NjBkLTQxYmItYTdmMC01OTNmMWUxY2YyYzkiIG9yaWdpbj0idXNlclNlbGVjdGVkIj48ZWxlbWVudCB1aWQ9ImlkX2NsYXNzaWZpY2F0aW9uX25vbmJ1c2luZXNzIiB2YWx1ZT0iIiB4bWxucz0iaHR0cDovL3d3dy5ib2xkb25qYW1lcy5jb20vMjAwOC8wMS9zaWUvaW50ZXJuYWwvbGFiZWwiIC8+PGVsZW1lbnQgdWlkPSI3OGNhNzdhMi01YjBmLTRjOGItOWZkMi1lMGQ3NmU3NjEwNGEiIHZhbHVlPSIiIHhtbG5zPSJodHRwOi8vd3d3LmJvbGRvbmphbWVzLmNvbS8yMDA4LzAxL3NpZS9pbnRlcm5hbC9sYWJlbCIgLz48L3Npc2w+PFVzZXJOYW1lPkdFTldPUlRIXDUwMjAwNzM4NzwvVXNlck5hbWU+PERhdGVUaW1lPjExLzE1LzIwMjIgNzoyMToxNCBQTTwvRGF0ZVRpbWU+PExhYmVsU3RyaW5nPlVOUkVTVFJJQ1RFRDwvTGFiZWxTdHJpbmc+PC9pdGVtPjwvbGFiZWxIaXN0b3J5Pg==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a831b724-560d-41bb-a7f0-593f1e1cf2c9" origin="userSelected">
  <element uid="id_classification_nonbusiness" value=""/>
  <element uid="78ca77a2-5b0f-4c8b-9fd2-e0d76e76104a" value=""/>
</sisl>
</file>

<file path=customXml/itemProps1.xml><?xml version="1.0" encoding="utf-8"?>
<ds:datastoreItem xmlns:ds="http://schemas.openxmlformats.org/officeDocument/2006/customXml" ds:itemID="{2BC346FF-473F-4B98-94FB-3CD8365E79D8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5D3FDA18-9040-4095-8F8A-8343371FDE4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3262</vt:i4>
      </vt:variant>
    </vt:vector>
  </HeadingPairs>
  <TitlesOfParts>
    <vt:vector size="3266" baseType="lpstr">
      <vt:lpstr>GMIC-NC_2022-Q3_SCDPT1B</vt:lpstr>
      <vt:lpstr>GMIC-NC_2022-Q3_SCDPT1BF</vt:lpstr>
      <vt:lpstr>GMIC-NC_2022-Q3_SCDPT3</vt:lpstr>
      <vt:lpstr>GMIC-NC_2022-Q3_SCDPT4</vt:lpstr>
      <vt:lpstr>'GMIC-NC_2022-Q3_SCDPT1B'!SCDPT1B_01_1</vt:lpstr>
      <vt:lpstr>'GMIC-NC_2022-Q3_SCDPT1B'!SCDPT1B_01_2</vt:lpstr>
      <vt:lpstr>'GMIC-NC_2022-Q3_SCDPT1B'!SCDPT1B_01_3</vt:lpstr>
      <vt:lpstr>'GMIC-NC_2022-Q3_SCDPT1B'!SCDPT1B_01_4</vt:lpstr>
      <vt:lpstr>'GMIC-NC_2022-Q3_SCDPT1B'!SCDPT1B_01_5</vt:lpstr>
      <vt:lpstr>'GMIC-NC_2022-Q3_SCDPT1B'!SCDPT1B_01_6</vt:lpstr>
      <vt:lpstr>'GMIC-NC_2022-Q3_SCDPT1B'!SCDPT1B_01_7</vt:lpstr>
      <vt:lpstr>'GMIC-NC_2022-Q3_SCDPT1B'!SCDPT1B_01_8</vt:lpstr>
      <vt:lpstr>'GMIC-NC_2022-Q3_SCDPT1B'!SCDPT1B_02_1</vt:lpstr>
      <vt:lpstr>'GMIC-NC_2022-Q3_SCDPT1B'!SCDPT1B_02_2</vt:lpstr>
      <vt:lpstr>'GMIC-NC_2022-Q3_SCDPT1B'!SCDPT1B_02_3</vt:lpstr>
      <vt:lpstr>'GMIC-NC_2022-Q3_SCDPT1B'!SCDPT1B_02_4</vt:lpstr>
      <vt:lpstr>'GMIC-NC_2022-Q3_SCDPT1B'!SCDPT1B_02_5</vt:lpstr>
      <vt:lpstr>'GMIC-NC_2022-Q3_SCDPT1B'!SCDPT1B_02_6</vt:lpstr>
      <vt:lpstr>'GMIC-NC_2022-Q3_SCDPT1B'!SCDPT1B_02_7</vt:lpstr>
      <vt:lpstr>'GMIC-NC_2022-Q3_SCDPT1B'!SCDPT1B_02_8</vt:lpstr>
      <vt:lpstr>'GMIC-NC_2022-Q3_SCDPT1B'!SCDPT1B_03_1</vt:lpstr>
      <vt:lpstr>'GMIC-NC_2022-Q3_SCDPT1B'!SCDPT1B_03_2</vt:lpstr>
      <vt:lpstr>'GMIC-NC_2022-Q3_SCDPT1B'!SCDPT1B_03_3</vt:lpstr>
      <vt:lpstr>'GMIC-NC_2022-Q3_SCDPT1B'!SCDPT1B_03_4</vt:lpstr>
      <vt:lpstr>'GMIC-NC_2022-Q3_SCDPT1B'!SCDPT1B_03_5</vt:lpstr>
      <vt:lpstr>'GMIC-NC_2022-Q3_SCDPT1B'!SCDPT1B_03_6</vt:lpstr>
      <vt:lpstr>'GMIC-NC_2022-Q3_SCDPT1B'!SCDPT1B_03_7</vt:lpstr>
      <vt:lpstr>'GMIC-NC_2022-Q3_SCDPT1B'!SCDPT1B_03_8</vt:lpstr>
      <vt:lpstr>'GMIC-NC_2022-Q3_SCDPT1B'!SCDPT1B_04_1</vt:lpstr>
      <vt:lpstr>'GMIC-NC_2022-Q3_SCDPT1B'!SCDPT1B_04_2</vt:lpstr>
      <vt:lpstr>'GMIC-NC_2022-Q3_SCDPT1B'!SCDPT1B_04_3</vt:lpstr>
      <vt:lpstr>'GMIC-NC_2022-Q3_SCDPT1B'!SCDPT1B_04_4</vt:lpstr>
      <vt:lpstr>'GMIC-NC_2022-Q3_SCDPT1B'!SCDPT1B_04_5</vt:lpstr>
      <vt:lpstr>'GMIC-NC_2022-Q3_SCDPT1B'!SCDPT1B_04_6</vt:lpstr>
      <vt:lpstr>'GMIC-NC_2022-Q3_SCDPT1B'!SCDPT1B_04_7</vt:lpstr>
      <vt:lpstr>'GMIC-NC_2022-Q3_SCDPT1B'!SCDPT1B_04_8</vt:lpstr>
      <vt:lpstr>'GMIC-NC_2022-Q3_SCDPT1B'!SCDPT1B_05_1</vt:lpstr>
      <vt:lpstr>'GMIC-NC_2022-Q3_SCDPT1B'!SCDPT1B_05_2</vt:lpstr>
      <vt:lpstr>'GMIC-NC_2022-Q3_SCDPT1B'!SCDPT1B_05_3</vt:lpstr>
      <vt:lpstr>'GMIC-NC_2022-Q3_SCDPT1B'!SCDPT1B_05_4</vt:lpstr>
      <vt:lpstr>'GMIC-NC_2022-Q3_SCDPT1B'!SCDPT1B_05_5</vt:lpstr>
      <vt:lpstr>'GMIC-NC_2022-Q3_SCDPT1B'!SCDPT1B_05_6</vt:lpstr>
      <vt:lpstr>'GMIC-NC_2022-Q3_SCDPT1B'!SCDPT1B_05_7</vt:lpstr>
      <vt:lpstr>'GMIC-NC_2022-Q3_SCDPT1B'!SCDPT1B_05_8</vt:lpstr>
      <vt:lpstr>'GMIC-NC_2022-Q3_SCDPT1B'!SCDPT1B_06_1</vt:lpstr>
      <vt:lpstr>'GMIC-NC_2022-Q3_SCDPT1B'!SCDPT1B_06_2</vt:lpstr>
      <vt:lpstr>'GMIC-NC_2022-Q3_SCDPT1B'!SCDPT1B_06_3</vt:lpstr>
      <vt:lpstr>'GMIC-NC_2022-Q3_SCDPT1B'!SCDPT1B_06_4</vt:lpstr>
      <vt:lpstr>'GMIC-NC_2022-Q3_SCDPT1B'!SCDPT1B_06_5</vt:lpstr>
      <vt:lpstr>'GMIC-NC_2022-Q3_SCDPT1B'!SCDPT1B_06_6</vt:lpstr>
      <vt:lpstr>'GMIC-NC_2022-Q3_SCDPT1B'!SCDPT1B_06_7</vt:lpstr>
      <vt:lpstr>'GMIC-NC_2022-Q3_SCDPT1B'!SCDPT1B_06_8</vt:lpstr>
      <vt:lpstr>'GMIC-NC_2022-Q3_SCDPT1B'!SCDPT1B_07_1</vt:lpstr>
      <vt:lpstr>'GMIC-NC_2022-Q3_SCDPT1B'!SCDPT1B_07_2</vt:lpstr>
      <vt:lpstr>'GMIC-NC_2022-Q3_SCDPT1B'!SCDPT1B_07_3</vt:lpstr>
      <vt:lpstr>'GMIC-NC_2022-Q3_SCDPT1B'!SCDPT1B_07_4</vt:lpstr>
      <vt:lpstr>'GMIC-NC_2022-Q3_SCDPT1B'!SCDPT1B_07_5</vt:lpstr>
      <vt:lpstr>'GMIC-NC_2022-Q3_SCDPT1B'!SCDPT1B_07_6</vt:lpstr>
      <vt:lpstr>'GMIC-NC_2022-Q3_SCDPT1B'!SCDPT1B_07_7</vt:lpstr>
      <vt:lpstr>'GMIC-NC_2022-Q3_SCDPT1B'!SCDPT1B_07_8</vt:lpstr>
      <vt:lpstr>'GMIC-NC_2022-Q3_SCDPT1B'!SCDPT1B_08_1</vt:lpstr>
      <vt:lpstr>'GMIC-NC_2022-Q3_SCDPT1B'!SCDPT1B_08_2</vt:lpstr>
      <vt:lpstr>'GMIC-NC_2022-Q3_SCDPT1B'!SCDPT1B_08_3</vt:lpstr>
      <vt:lpstr>'GMIC-NC_2022-Q3_SCDPT1B'!SCDPT1B_08_4</vt:lpstr>
      <vt:lpstr>'GMIC-NC_2022-Q3_SCDPT1B'!SCDPT1B_08_5</vt:lpstr>
      <vt:lpstr>'GMIC-NC_2022-Q3_SCDPT1B'!SCDPT1B_08_6</vt:lpstr>
      <vt:lpstr>'GMIC-NC_2022-Q3_SCDPT1B'!SCDPT1B_08_7</vt:lpstr>
      <vt:lpstr>'GMIC-NC_2022-Q3_SCDPT1B'!SCDPT1B_08_8</vt:lpstr>
      <vt:lpstr>'GMIC-NC_2022-Q3_SCDPT1B'!SCDPT1B_09_1</vt:lpstr>
      <vt:lpstr>'GMIC-NC_2022-Q3_SCDPT1B'!SCDPT1B_09_2</vt:lpstr>
      <vt:lpstr>'GMIC-NC_2022-Q3_SCDPT1B'!SCDPT1B_09_3</vt:lpstr>
      <vt:lpstr>'GMIC-NC_2022-Q3_SCDPT1B'!SCDPT1B_09_4</vt:lpstr>
      <vt:lpstr>'GMIC-NC_2022-Q3_SCDPT1B'!SCDPT1B_09_5</vt:lpstr>
      <vt:lpstr>'GMIC-NC_2022-Q3_SCDPT1B'!SCDPT1B_09_6</vt:lpstr>
      <vt:lpstr>'GMIC-NC_2022-Q3_SCDPT1B'!SCDPT1B_09_7</vt:lpstr>
      <vt:lpstr>'GMIC-NC_2022-Q3_SCDPT1B'!SCDPT1B_09_8</vt:lpstr>
      <vt:lpstr>'GMIC-NC_2022-Q3_SCDPT1B'!SCDPT1B_10_1</vt:lpstr>
      <vt:lpstr>'GMIC-NC_2022-Q3_SCDPT1B'!SCDPT1B_10_2</vt:lpstr>
      <vt:lpstr>'GMIC-NC_2022-Q3_SCDPT1B'!SCDPT1B_10_3</vt:lpstr>
      <vt:lpstr>'GMIC-NC_2022-Q3_SCDPT1B'!SCDPT1B_10_4</vt:lpstr>
      <vt:lpstr>'GMIC-NC_2022-Q3_SCDPT1B'!SCDPT1B_10_5</vt:lpstr>
      <vt:lpstr>'GMIC-NC_2022-Q3_SCDPT1B'!SCDPT1B_10_6</vt:lpstr>
      <vt:lpstr>'GMIC-NC_2022-Q3_SCDPT1B'!SCDPT1B_10_7</vt:lpstr>
      <vt:lpstr>'GMIC-NC_2022-Q3_SCDPT1B'!SCDPT1B_10_8</vt:lpstr>
      <vt:lpstr>'GMIC-NC_2022-Q3_SCDPT1B'!SCDPT1B_11_1</vt:lpstr>
      <vt:lpstr>'GMIC-NC_2022-Q3_SCDPT1B'!SCDPT1B_11_2</vt:lpstr>
      <vt:lpstr>'GMIC-NC_2022-Q3_SCDPT1B'!SCDPT1B_11_3</vt:lpstr>
      <vt:lpstr>'GMIC-NC_2022-Q3_SCDPT1B'!SCDPT1B_11_4</vt:lpstr>
      <vt:lpstr>'GMIC-NC_2022-Q3_SCDPT1B'!SCDPT1B_11_5</vt:lpstr>
      <vt:lpstr>'GMIC-NC_2022-Q3_SCDPT1B'!SCDPT1B_11_6</vt:lpstr>
      <vt:lpstr>'GMIC-NC_2022-Q3_SCDPT1B'!SCDPT1B_11_7</vt:lpstr>
      <vt:lpstr>'GMIC-NC_2022-Q3_SCDPT1B'!SCDPT1B_11_8</vt:lpstr>
      <vt:lpstr>'GMIC-NC_2022-Q3_SCDPT1B'!SCDPT1B_12_1</vt:lpstr>
      <vt:lpstr>'GMIC-NC_2022-Q3_SCDPT1B'!SCDPT1B_12_2</vt:lpstr>
      <vt:lpstr>'GMIC-NC_2022-Q3_SCDPT1B'!SCDPT1B_12_3</vt:lpstr>
      <vt:lpstr>'GMIC-NC_2022-Q3_SCDPT1B'!SCDPT1B_12_4</vt:lpstr>
      <vt:lpstr>'GMIC-NC_2022-Q3_SCDPT1B'!SCDPT1B_12_5</vt:lpstr>
      <vt:lpstr>'GMIC-NC_2022-Q3_SCDPT1B'!SCDPT1B_12_6</vt:lpstr>
      <vt:lpstr>'GMIC-NC_2022-Q3_SCDPT1B'!SCDPT1B_12_7</vt:lpstr>
      <vt:lpstr>'GMIC-NC_2022-Q3_SCDPT1B'!SCDPT1B_12_8</vt:lpstr>
      <vt:lpstr>'GMIC-NC_2022-Q3_SCDPT1B'!SCDPT1B_13_1</vt:lpstr>
      <vt:lpstr>'GMIC-NC_2022-Q3_SCDPT1B'!SCDPT1B_13_2</vt:lpstr>
      <vt:lpstr>'GMIC-NC_2022-Q3_SCDPT1B'!SCDPT1B_13_3</vt:lpstr>
      <vt:lpstr>'GMIC-NC_2022-Q3_SCDPT1B'!SCDPT1B_13_4</vt:lpstr>
      <vt:lpstr>'GMIC-NC_2022-Q3_SCDPT1B'!SCDPT1B_13_5</vt:lpstr>
      <vt:lpstr>'GMIC-NC_2022-Q3_SCDPT1B'!SCDPT1B_13_6</vt:lpstr>
      <vt:lpstr>'GMIC-NC_2022-Q3_SCDPT1B'!SCDPT1B_13_7</vt:lpstr>
      <vt:lpstr>'GMIC-NC_2022-Q3_SCDPT1B'!SCDPT1B_13_8</vt:lpstr>
      <vt:lpstr>'GMIC-NC_2022-Q3_SCDPT1B'!SCDPT1B_14_1</vt:lpstr>
      <vt:lpstr>'GMIC-NC_2022-Q3_SCDPT1B'!SCDPT1B_14_2</vt:lpstr>
      <vt:lpstr>'GMIC-NC_2022-Q3_SCDPT1B'!SCDPT1B_14_3</vt:lpstr>
      <vt:lpstr>'GMIC-NC_2022-Q3_SCDPT1B'!SCDPT1B_14_4</vt:lpstr>
      <vt:lpstr>'GMIC-NC_2022-Q3_SCDPT1B'!SCDPT1B_14_5</vt:lpstr>
      <vt:lpstr>'GMIC-NC_2022-Q3_SCDPT1B'!SCDPT1B_14_6</vt:lpstr>
      <vt:lpstr>'GMIC-NC_2022-Q3_SCDPT1B'!SCDPT1B_14_7</vt:lpstr>
      <vt:lpstr>'GMIC-NC_2022-Q3_SCDPT1B'!SCDPT1B_14_8</vt:lpstr>
      <vt:lpstr>'GMIC-NC_2022-Q3_SCDPT1B'!SCDPT1B_15_1</vt:lpstr>
      <vt:lpstr>'GMIC-NC_2022-Q3_SCDPT1B'!SCDPT1B_15_2</vt:lpstr>
      <vt:lpstr>'GMIC-NC_2022-Q3_SCDPT1B'!SCDPT1B_15_3</vt:lpstr>
      <vt:lpstr>'GMIC-NC_2022-Q3_SCDPT1B'!SCDPT1B_15_4</vt:lpstr>
      <vt:lpstr>'GMIC-NC_2022-Q3_SCDPT1B'!SCDPT1B_15_5</vt:lpstr>
      <vt:lpstr>'GMIC-NC_2022-Q3_SCDPT1B'!SCDPT1B_15_6</vt:lpstr>
      <vt:lpstr>'GMIC-NC_2022-Q3_SCDPT1B'!SCDPT1B_15_7</vt:lpstr>
      <vt:lpstr>'GMIC-NC_2022-Q3_SCDPT1B'!SCDPT1B_15_8</vt:lpstr>
      <vt:lpstr>'GMIC-NC_2022-Q3_SCDPT1BF'!SCDPT1BF_0000001_1</vt:lpstr>
      <vt:lpstr>'GMIC-NC_2022-Q3_SCDPT1BF'!SCDPT1BF_0000001_2</vt:lpstr>
      <vt:lpstr>'GMIC-NC_2022-Q3_SCDPT1BF'!SCDPT1BF_0000001_3</vt:lpstr>
      <vt:lpstr>'GMIC-NC_2022-Q3_SCDPT1BF'!SCDPT1BF_0000001_4</vt:lpstr>
      <vt:lpstr>'GMIC-NC_2022-Q3_SCDPT1BF'!SCDPT1BF_0000001_5</vt:lpstr>
      <vt:lpstr>'GMIC-NC_2022-Q3_SCDPT1BF'!SCDPT1BF_0000001_6</vt:lpstr>
      <vt:lpstr>'GMIC-NC_2022-Q3_SCDPT3'!SCDPT3_0100000000_Range</vt:lpstr>
      <vt:lpstr>'GMIC-NC_2022-Q3_SCDPT3'!SCDPT3_0100000001_1</vt:lpstr>
      <vt:lpstr>'GMIC-NC_2022-Q3_SCDPT3'!SCDPT3_0100000001_10.01</vt:lpstr>
      <vt:lpstr>'GMIC-NC_2022-Q3_SCDPT3'!SCDPT3_0100000001_10.02</vt:lpstr>
      <vt:lpstr>'GMIC-NC_2022-Q3_SCDPT3'!SCDPT3_0100000001_10.03</vt:lpstr>
      <vt:lpstr>'GMIC-NC_2022-Q3_SCDPT3'!SCDPT3_0100000001_12</vt:lpstr>
      <vt:lpstr>'GMIC-NC_2022-Q3_SCDPT3'!SCDPT3_0100000001_13</vt:lpstr>
      <vt:lpstr>'GMIC-NC_2022-Q3_SCDPT3'!SCDPT3_0100000001_14</vt:lpstr>
      <vt:lpstr>'GMIC-NC_2022-Q3_SCDPT3'!SCDPT3_0100000001_15</vt:lpstr>
      <vt:lpstr>'GMIC-NC_2022-Q3_SCDPT3'!SCDPT3_0100000001_16</vt:lpstr>
      <vt:lpstr>'GMIC-NC_2022-Q3_SCDPT3'!SCDPT3_0100000001_2</vt:lpstr>
      <vt:lpstr>'GMIC-NC_2022-Q3_SCDPT3'!SCDPT3_0100000001_3</vt:lpstr>
      <vt:lpstr>'GMIC-NC_2022-Q3_SCDPT3'!SCDPT3_0100000001_4</vt:lpstr>
      <vt:lpstr>'GMIC-NC_2022-Q3_SCDPT3'!SCDPT3_0100000001_5</vt:lpstr>
      <vt:lpstr>'GMIC-NC_2022-Q3_SCDPT3'!SCDPT3_0100000001_7</vt:lpstr>
      <vt:lpstr>'GMIC-NC_2022-Q3_SCDPT3'!SCDPT3_0100000001_8</vt:lpstr>
      <vt:lpstr>'GMIC-NC_2022-Q3_SCDPT3'!SCDPT3_0100000001_9</vt:lpstr>
      <vt:lpstr>'GMIC-NC_2022-Q3_SCDPT3'!SCDPT3_0109999999_7</vt:lpstr>
      <vt:lpstr>'GMIC-NC_2022-Q3_SCDPT3'!SCDPT3_0109999999_8</vt:lpstr>
      <vt:lpstr>'GMIC-NC_2022-Q3_SCDPT3'!SCDPT3_0109999999_9</vt:lpstr>
      <vt:lpstr>'GMIC-NC_2022-Q3_SCDPT3'!SCDPT3_010BEGINNG_1</vt:lpstr>
      <vt:lpstr>'GMIC-NC_2022-Q3_SCDPT3'!SCDPT3_010BEGINNG_10.01</vt:lpstr>
      <vt:lpstr>'GMIC-NC_2022-Q3_SCDPT3'!SCDPT3_010BEGINNG_10.02</vt:lpstr>
      <vt:lpstr>'GMIC-NC_2022-Q3_SCDPT3'!SCDPT3_010BEGINNG_10.03</vt:lpstr>
      <vt:lpstr>'GMIC-NC_2022-Q3_SCDPT3'!SCDPT3_010BEGINNG_11</vt:lpstr>
      <vt:lpstr>'GMIC-NC_2022-Q3_SCDPT3'!SCDPT3_010BEGINNG_12</vt:lpstr>
      <vt:lpstr>'GMIC-NC_2022-Q3_SCDPT3'!SCDPT3_010BEGINNG_13</vt:lpstr>
      <vt:lpstr>'GMIC-NC_2022-Q3_SCDPT3'!SCDPT3_010BEGINNG_14</vt:lpstr>
      <vt:lpstr>'GMIC-NC_2022-Q3_SCDPT3'!SCDPT3_010BEGINNG_15</vt:lpstr>
      <vt:lpstr>'GMIC-NC_2022-Q3_SCDPT3'!SCDPT3_010BEGINNG_16</vt:lpstr>
      <vt:lpstr>'GMIC-NC_2022-Q3_SCDPT3'!SCDPT3_010BEGINNG_2</vt:lpstr>
      <vt:lpstr>'GMIC-NC_2022-Q3_SCDPT3'!SCDPT3_010BEGINNG_3</vt:lpstr>
      <vt:lpstr>'GMIC-NC_2022-Q3_SCDPT3'!SCDPT3_010BEGINNG_4</vt:lpstr>
      <vt:lpstr>'GMIC-NC_2022-Q3_SCDPT3'!SCDPT3_010BEGINNG_5</vt:lpstr>
      <vt:lpstr>'GMIC-NC_2022-Q3_SCDPT3'!SCDPT3_010BEGINNG_6</vt:lpstr>
      <vt:lpstr>'GMIC-NC_2022-Q3_SCDPT3'!SCDPT3_010BEGINNG_7</vt:lpstr>
      <vt:lpstr>'GMIC-NC_2022-Q3_SCDPT3'!SCDPT3_010BEGINNG_8</vt:lpstr>
      <vt:lpstr>'GMIC-NC_2022-Q3_SCDPT3'!SCDPT3_010BEGINNG_9</vt:lpstr>
      <vt:lpstr>'GMIC-NC_2022-Q3_SCDPT3'!SCDPT3_010ENDINGG_10.01</vt:lpstr>
      <vt:lpstr>'GMIC-NC_2022-Q3_SCDPT3'!SCDPT3_010ENDINGG_10.02</vt:lpstr>
      <vt:lpstr>'GMIC-NC_2022-Q3_SCDPT3'!SCDPT3_010ENDINGG_10.03</vt:lpstr>
      <vt:lpstr>'GMIC-NC_2022-Q3_SCDPT3'!SCDPT3_010ENDINGG_11</vt:lpstr>
      <vt:lpstr>'GMIC-NC_2022-Q3_SCDPT3'!SCDPT3_010ENDINGG_12</vt:lpstr>
      <vt:lpstr>'GMIC-NC_2022-Q3_SCDPT3'!SCDPT3_010ENDINGG_13</vt:lpstr>
      <vt:lpstr>'GMIC-NC_2022-Q3_SCDPT3'!SCDPT3_010ENDINGG_14</vt:lpstr>
      <vt:lpstr>'GMIC-NC_2022-Q3_SCDPT3'!SCDPT3_010ENDINGG_15</vt:lpstr>
      <vt:lpstr>'GMIC-NC_2022-Q3_SCDPT3'!SCDPT3_010ENDINGG_16</vt:lpstr>
      <vt:lpstr>'GMIC-NC_2022-Q3_SCDPT3'!SCDPT3_010ENDINGG_2</vt:lpstr>
      <vt:lpstr>'GMIC-NC_2022-Q3_SCDPT3'!SCDPT3_010ENDINGG_3</vt:lpstr>
      <vt:lpstr>'GMIC-NC_2022-Q3_SCDPT3'!SCDPT3_010ENDINGG_4</vt:lpstr>
      <vt:lpstr>'GMIC-NC_2022-Q3_SCDPT3'!SCDPT3_010ENDINGG_5</vt:lpstr>
      <vt:lpstr>'GMIC-NC_2022-Q3_SCDPT3'!SCDPT3_010ENDINGG_6</vt:lpstr>
      <vt:lpstr>'GMIC-NC_2022-Q3_SCDPT3'!SCDPT3_010ENDINGG_7</vt:lpstr>
      <vt:lpstr>'GMIC-NC_2022-Q3_SCDPT3'!SCDPT3_010ENDINGG_8</vt:lpstr>
      <vt:lpstr>'GMIC-NC_2022-Q3_SCDPT3'!SCDPT3_010ENDINGG_9</vt:lpstr>
      <vt:lpstr>'GMIC-NC_2022-Q3_SCDPT3'!SCDPT3_0300000000_Range</vt:lpstr>
      <vt:lpstr>'GMIC-NC_2022-Q3_SCDPT3'!SCDPT3_0309999999_7</vt:lpstr>
      <vt:lpstr>'GMIC-NC_2022-Q3_SCDPT3'!SCDPT3_0309999999_8</vt:lpstr>
      <vt:lpstr>'GMIC-NC_2022-Q3_SCDPT3'!SCDPT3_0309999999_9</vt:lpstr>
      <vt:lpstr>'GMIC-NC_2022-Q3_SCDPT3'!SCDPT3_030BEGINNG_1</vt:lpstr>
      <vt:lpstr>'GMIC-NC_2022-Q3_SCDPT3'!SCDPT3_030BEGINNG_10.01</vt:lpstr>
      <vt:lpstr>'GMIC-NC_2022-Q3_SCDPT3'!SCDPT3_030BEGINNG_10.02</vt:lpstr>
      <vt:lpstr>'GMIC-NC_2022-Q3_SCDPT3'!SCDPT3_030BEGINNG_10.03</vt:lpstr>
      <vt:lpstr>'GMIC-NC_2022-Q3_SCDPT3'!SCDPT3_030BEGINNG_11</vt:lpstr>
      <vt:lpstr>'GMIC-NC_2022-Q3_SCDPT3'!SCDPT3_030BEGINNG_12</vt:lpstr>
      <vt:lpstr>'GMIC-NC_2022-Q3_SCDPT3'!SCDPT3_030BEGINNG_13</vt:lpstr>
      <vt:lpstr>'GMIC-NC_2022-Q3_SCDPT3'!SCDPT3_030BEGINNG_14</vt:lpstr>
      <vt:lpstr>'GMIC-NC_2022-Q3_SCDPT3'!SCDPT3_030BEGINNG_15</vt:lpstr>
      <vt:lpstr>'GMIC-NC_2022-Q3_SCDPT3'!SCDPT3_030BEGINNG_16</vt:lpstr>
      <vt:lpstr>'GMIC-NC_2022-Q3_SCDPT3'!SCDPT3_030BEGINNG_2</vt:lpstr>
      <vt:lpstr>'GMIC-NC_2022-Q3_SCDPT3'!SCDPT3_030BEGINNG_3</vt:lpstr>
      <vt:lpstr>'GMIC-NC_2022-Q3_SCDPT3'!SCDPT3_030BEGINNG_4</vt:lpstr>
      <vt:lpstr>'GMIC-NC_2022-Q3_SCDPT3'!SCDPT3_030BEGINNG_5</vt:lpstr>
      <vt:lpstr>'GMIC-NC_2022-Q3_SCDPT3'!SCDPT3_030BEGINNG_6</vt:lpstr>
      <vt:lpstr>'GMIC-NC_2022-Q3_SCDPT3'!SCDPT3_030BEGINNG_7</vt:lpstr>
      <vt:lpstr>'GMIC-NC_2022-Q3_SCDPT3'!SCDPT3_030BEGINNG_8</vt:lpstr>
      <vt:lpstr>'GMIC-NC_2022-Q3_SCDPT3'!SCDPT3_030BEGINNG_9</vt:lpstr>
      <vt:lpstr>'GMIC-NC_2022-Q3_SCDPT3'!SCDPT3_030ENDINGG_10.01</vt:lpstr>
      <vt:lpstr>'GMIC-NC_2022-Q3_SCDPT3'!SCDPT3_030ENDINGG_10.02</vt:lpstr>
      <vt:lpstr>'GMIC-NC_2022-Q3_SCDPT3'!SCDPT3_030ENDINGG_10.03</vt:lpstr>
      <vt:lpstr>'GMIC-NC_2022-Q3_SCDPT3'!SCDPT3_030ENDINGG_11</vt:lpstr>
      <vt:lpstr>'GMIC-NC_2022-Q3_SCDPT3'!SCDPT3_030ENDINGG_12</vt:lpstr>
      <vt:lpstr>'GMIC-NC_2022-Q3_SCDPT3'!SCDPT3_030ENDINGG_13</vt:lpstr>
      <vt:lpstr>'GMIC-NC_2022-Q3_SCDPT3'!SCDPT3_030ENDINGG_14</vt:lpstr>
      <vt:lpstr>'GMIC-NC_2022-Q3_SCDPT3'!SCDPT3_030ENDINGG_15</vt:lpstr>
      <vt:lpstr>'GMIC-NC_2022-Q3_SCDPT3'!SCDPT3_030ENDINGG_16</vt:lpstr>
      <vt:lpstr>'GMIC-NC_2022-Q3_SCDPT3'!SCDPT3_030ENDINGG_2</vt:lpstr>
      <vt:lpstr>'GMIC-NC_2022-Q3_SCDPT3'!SCDPT3_030ENDINGG_3</vt:lpstr>
      <vt:lpstr>'GMIC-NC_2022-Q3_SCDPT3'!SCDPT3_030ENDINGG_4</vt:lpstr>
      <vt:lpstr>'GMIC-NC_2022-Q3_SCDPT3'!SCDPT3_030ENDINGG_5</vt:lpstr>
      <vt:lpstr>'GMIC-NC_2022-Q3_SCDPT3'!SCDPT3_030ENDINGG_6</vt:lpstr>
      <vt:lpstr>'GMIC-NC_2022-Q3_SCDPT3'!SCDPT3_030ENDINGG_7</vt:lpstr>
      <vt:lpstr>'GMIC-NC_2022-Q3_SCDPT3'!SCDPT3_030ENDINGG_8</vt:lpstr>
      <vt:lpstr>'GMIC-NC_2022-Q3_SCDPT3'!SCDPT3_030ENDINGG_9</vt:lpstr>
      <vt:lpstr>'GMIC-NC_2022-Q3_SCDPT3'!SCDPT3_0500000000_Range</vt:lpstr>
      <vt:lpstr>'GMIC-NC_2022-Q3_SCDPT3'!SCDPT3_0509999999_7</vt:lpstr>
      <vt:lpstr>'GMIC-NC_2022-Q3_SCDPT3'!SCDPT3_0509999999_8</vt:lpstr>
      <vt:lpstr>'GMIC-NC_2022-Q3_SCDPT3'!SCDPT3_0509999999_9</vt:lpstr>
      <vt:lpstr>'GMIC-NC_2022-Q3_SCDPT3'!SCDPT3_050BEGINNG_1</vt:lpstr>
      <vt:lpstr>'GMIC-NC_2022-Q3_SCDPT3'!SCDPT3_050BEGINNG_10.01</vt:lpstr>
      <vt:lpstr>'GMIC-NC_2022-Q3_SCDPT3'!SCDPT3_050BEGINNG_10.02</vt:lpstr>
      <vt:lpstr>'GMIC-NC_2022-Q3_SCDPT3'!SCDPT3_050BEGINNG_10.03</vt:lpstr>
      <vt:lpstr>'GMIC-NC_2022-Q3_SCDPT3'!SCDPT3_050BEGINNG_11</vt:lpstr>
      <vt:lpstr>'GMIC-NC_2022-Q3_SCDPT3'!SCDPT3_050BEGINNG_12</vt:lpstr>
      <vt:lpstr>'GMIC-NC_2022-Q3_SCDPT3'!SCDPT3_050BEGINNG_13</vt:lpstr>
      <vt:lpstr>'GMIC-NC_2022-Q3_SCDPT3'!SCDPT3_050BEGINNG_14</vt:lpstr>
      <vt:lpstr>'GMIC-NC_2022-Q3_SCDPT3'!SCDPT3_050BEGINNG_15</vt:lpstr>
      <vt:lpstr>'GMIC-NC_2022-Q3_SCDPT3'!SCDPT3_050BEGINNG_16</vt:lpstr>
      <vt:lpstr>'GMIC-NC_2022-Q3_SCDPT3'!SCDPT3_050BEGINNG_2</vt:lpstr>
      <vt:lpstr>'GMIC-NC_2022-Q3_SCDPT3'!SCDPT3_050BEGINNG_3</vt:lpstr>
      <vt:lpstr>'GMIC-NC_2022-Q3_SCDPT3'!SCDPT3_050BEGINNG_4</vt:lpstr>
      <vt:lpstr>'GMIC-NC_2022-Q3_SCDPT3'!SCDPT3_050BEGINNG_5</vt:lpstr>
      <vt:lpstr>'GMIC-NC_2022-Q3_SCDPT3'!SCDPT3_050BEGINNG_6</vt:lpstr>
      <vt:lpstr>'GMIC-NC_2022-Q3_SCDPT3'!SCDPT3_050BEGINNG_7</vt:lpstr>
      <vt:lpstr>'GMIC-NC_2022-Q3_SCDPT3'!SCDPT3_050BEGINNG_8</vt:lpstr>
      <vt:lpstr>'GMIC-NC_2022-Q3_SCDPT3'!SCDPT3_050BEGINNG_9</vt:lpstr>
      <vt:lpstr>'GMIC-NC_2022-Q3_SCDPT3'!SCDPT3_050ENDINGG_10.01</vt:lpstr>
      <vt:lpstr>'GMIC-NC_2022-Q3_SCDPT3'!SCDPT3_050ENDINGG_10.02</vt:lpstr>
      <vt:lpstr>'GMIC-NC_2022-Q3_SCDPT3'!SCDPT3_050ENDINGG_10.03</vt:lpstr>
      <vt:lpstr>'GMIC-NC_2022-Q3_SCDPT3'!SCDPT3_050ENDINGG_11</vt:lpstr>
      <vt:lpstr>'GMIC-NC_2022-Q3_SCDPT3'!SCDPT3_050ENDINGG_12</vt:lpstr>
      <vt:lpstr>'GMIC-NC_2022-Q3_SCDPT3'!SCDPT3_050ENDINGG_13</vt:lpstr>
      <vt:lpstr>'GMIC-NC_2022-Q3_SCDPT3'!SCDPT3_050ENDINGG_14</vt:lpstr>
      <vt:lpstr>'GMIC-NC_2022-Q3_SCDPT3'!SCDPT3_050ENDINGG_15</vt:lpstr>
      <vt:lpstr>'GMIC-NC_2022-Q3_SCDPT3'!SCDPT3_050ENDINGG_16</vt:lpstr>
      <vt:lpstr>'GMIC-NC_2022-Q3_SCDPT3'!SCDPT3_050ENDINGG_2</vt:lpstr>
      <vt:lpstr>'GMIC-NC_2022-Q3_SCDPT3'!SCDPT3_050ENDINGG_3</vt:lpstr>
      <vt:lpstr>'GMIC-NC_2022-Q3_SCDPT3'!SCDPT3_050ENDINGG_4</vt:lpstr>
      <vt:lpstr>'GMIC-NC_2022-Q3_SCDPT3'!SCDPT3_050ENDINGG_5</vt:lpstr>
      <vt:lpstr>'GMIC-NC_2022-Q3_SCDPT3'!SCDPT3_050ENDINGG_6</vt:lpstr>
      <vt:lpstr>'GMIC-NC_2022-Q3_SCDPT3'!SCDPT3_050ENDINGG_7</vt:lpstr>
      <vt:lpstr>'GMIC-NC_2022-Q3_SCDPT3'!SCDPT3_050ENDINGG_8</vt:lpstr>
      <vt:lpstr>'GMIC-NC_2022-Q3_SCDPT3'!SCDPT3_050ENDINGG_9</vt:lpstr>
      <vt:lpstr>'GMIC-NC_2022-Q3_SCDPT3'!SCDPT3_0700000000_Range</vt:lpstr>
      <vt:lpstr>'GMIC-NC_2022-Q3_SCDPT3'!SCDPT3_0709999999_7</vt:lpstr>
      <vt:lpstr>'GMIC-NC_2022-Q3_SCDPT3'!SCDPT3_0709999999_8</vt:lpstr>
      <vt:lpstr>'GMIC-NC_2022-Q3_SCDPT3'!SCDPT3_0709999999_9</vt:lpstr>
      <vt:lpstr>'GMIC-NC_2022-Q3_SCDPT3'!SCDPT3_070BEGINNG_1</vt:lpstr>
      <vt:lpstr>'GMIC-NC_2022-Q3_SCDPT3'!SCDPT3_070BEGINNG_10.01</vt:lpstr>
      <vt:lpstr>'GMIC-NC_2022-Q3_SCDPT3'!SCDPT3_070BEGINNG_10.02</vt:lpstr>
      <vt:lpstr>'GMIC-NC_2022-Q3_SCDPT3'!SCDPT3_070BEGINNG_10.03</vt:lpstr>
      <vt:lpstr>'GMIC-NC_2022-Q3_SCDPT3'!SCDPT3_070BEGINNG_11</vt:lpstr>
      <vt:lpstr>'GMIC-NC_2022-Q3_SCDPT3'!SCDPT3_070BEGINNG_12</vt:lpstr>
      <vt:lpstr>'GMIC-NC_2022-Q3_SCDPT3'!SCDPT3_070BEGINNG_13</vt:lpstr>
      <vt:lpstr>'GMIC-NC_2022-Q3_SCDPT3'!SCDPT3_070BEGINNG_14</vt:lpstr>
      <vt:lpstr>'GMIC-NC_2022-Q3_SCDPT3'!SCDPT3_070BEGINNG_15</vt:lpstr>
      <vt:lpstr>'GMIC-NC_2022-Q3_SCDPT3'!SCDPT3_070BEGINNG_16</vt:lpstr>
      <vt:lpstr>'GMIC-NC_2022-Q3_SCDPT3'!SCDPT3_070BEGINNG_2</vt:lpstr>
      <vt:lpstr>'GMIC-NC_2022-Q3_SCDPT3'!SCDPT3_070BEGINNG_3</vt:lpstr>
      <vt:lpstr>'GMIC-NC_2022-Q3_SCDPT3'!SCDPT3_070BEGINNG_4</vt:lpstr>
      <vt:lpstr>'GMIC-NC_2022-Q3_SCDPT3'!SCDPT3_070BEGINNG_5</vt:lpstr>
      <vt:lpstr>'GMIC-NC_2022-Q3_SCDPT3'!SCDPT3_070BEGINNG_6</vt:lpstr>
      <vt:lpstr>'GMIC-NC_2022-Q3_SCDPT3'!SCDPT3_070BEGINNG_7</vt:lpstr>
      <vt:lpstr>'GMIC-NC_2022-Q3_SCDPT3'!SCDPT3_070BEGINNG_8</vt:lpstr>
      <vt:lpstr>'GMIC-NC_2022-Q3_SCDPT3'!SCDPT3_070BEGINNG_9</vt:lpstr>
      <vt:lpstr>'GMIC-NC_2022-Q3_SCDPT3'!SCDPT3_070ENDINGG_10.01</vt:lpstr>
      <vt:lpstr>'GMIC-NC_2022-Q3_SCDPT3'!SCDPT3_070ENDINGG_10.02</vt:lpstr>
      <vt:lpstr>'GMIC-NC_2022-Q3_SCDPT3'!SCDPT3_070ENDINGG_10.03</vt:lpstr>
      <vt:lpstr>'GMIC-NC_2022-Q3_SCDPT3'!SCDPT3_070ENDINGG_11</vt:lpstr>
      <vt:lpstr>'GMIC-NC_2022-Q3_SCDPT3'!SCDPT3_070ENDINGG_12</vt:lpstr>
      <vt:lpstr>'GMIC-NC_2022-Q3_SCDPT3'!SCDPT3_070ENDINGG_13</vt:lpstr>
      <vt:lpstr>'GMIC-NC_2022-Q3_SCDPT3'!SCDPT3_070ENDINGG_14</vt:lpstr>
      <vt:lpstr>'GMIC-NC_2022-Q3_SCDPT3'!SCDPT3_070ENDINGG_15</vt:lpstr>
      <vt:lpstr>'GMIC-NC_2022-Q3_SCDPT3'!SCDPT3_070ENDINGG_16</vt:lpstr>
      <vt:lpstr>'GMIC-NC_2022-Q3_SCDPT3'!SCDPT3_070ENDINGG_2</vt:lpstr>
      <vt:lpstr>'GMIC-NC_2022-Q3_SCDPT3'!SCDPT3_070ENDINGG_3</vt:lpstr>
      <vt:lpstr>'GMIC-NC_2022-Q3_SCDPT3'!SCDPT3_070ENDINGG_4</vt:lpstr>
      <vt:lpstr>'GMIC-NC_2022-Q3_SCDPT3'!SCDPT3_070ENDINGG_5</vt:lpstr>
      <vt:lpstr>'GMIC-NC_2022-Q3_SCDPT3'!SCDPT3_070ENDINGG_6</vt:lpstr>
      <vt:lpstr>'GMIC-NC_2022-Q3_SCDPT3'!SCDPT3_070ENDINGG_7</vt:lpstr>
      <vt:lpstr>'GMIC-NC_2022-Q3_SCDPT3'!SCDPT3_070ENDINGG_8</vt:lpstr>
      <vt:lpstr>'GMIC-NC_2022-Q3_SCDPT3'!SCDPT3_070ENDINGG_9</vt:lpstr>
      <vt:lpstr>'GMIC-NC_2022-Q3_SCDPT3'!SCDPT3_0900000000_Range</vt:lpstr>
      <vt:lpstr>'GMIC-NC_2022-Q3_SCDPT3'!SCDPT3_0909999999_7</vt:lpstr>
      <vt:lpstr>'GMIC-NC_2022-Q3_SCDPT3'!SCDPT3_0909999999_8</vt:lpstr>
      <vt:lpstr>'GMIC-NC_2022-Q3_SCDPT3'!SCDPT3_0909999999_9</vt:lpstr>
      <vt:lpstr>'GMIC-NC_2022-Q3_SCDPT3'!SCDPT3_090BEGINNG_1</vt:lpstr>
      <vt:lpstr>'GMIC-NC_2022-Q3_SCDPT3'!SCDPT3_090BEGINNG_10.01</vt:lpstr>
      <vt:lpstr>'GMIC-NC_2022-Q3_SCDPT3'!SCDPT3_090BEGINNG_10.02</vt:lpstr>
      <vt:lpstr>'GMIC-NC_2022-Q3_SCDPT3'!SCDPT3_090BEGINNG_10.03</vt:lpstr>
      <vt:lpstr>'GMIC-NC_2022-Q3_SCDPT3'!SCDPT3_090BEGINNG_11</vt:lpstr>
      <vt:lpstr>'GMIC-NC_2022-Q3_SCDPT3'!SCDPT3_090BEGINNG_12</vt:lpstr>
      <vt:lpstr>'GMIC-NC_2022-Q3_SCDPT3'!SCDPT3_090BEGINNG_13</vt:lpstr>
      <vt:lpstr>'GMIC-NC_2022-Q3_SCDPT3'!SCDPT3_090BEGINNG_14</vt:lpstr>
      <vt:lpstr>'GMIC-NC_2022-Q3_SCDPT3'!SCDPT3_090BEGINNG_15</vt:lpstr>
      <vt:lpstr>'GMIC-NC_2022-Q3_SCDPT3'!SCDPT3_090BEGINNG_16</vt:lpstr>
      <vt:lpstr>'GMIC-NC_2022-Q3_SCDPT3'!SCDPT3_090BEGINNG_2</vt:lpstr>
      <vt:lpstr>'GMIC-NC_2022-Q3_SCDPT3'!SCDPT3_090BEGINNG_3</vt:lpstr>
      <vt:lpstr>'GMIC-NC_2022-Q3_SCDPT3'!SCDPT3_090BEGINNG_4</vt:lpstr>
      <vt:lpstr>'GMIC-NC_2022-Q3_SCDPT3'!SCDPT3_090BEGINNG_5</vt:lpstr>
      <vt:lpstr>'GMIC-NC_2022-Q3_SCDPT3'!SCDPT3_090BEGINNG_6</vt:lpstr>
      <vt:lpstr>'GMIC-NC_2022-Q3_SCDPT3'!SCDPT3_090BEGINNG_7</vt:lpstr>
      <vt:lpstr>'GMIC-NC_2022-Q3_SCDPT3'!SCDPT3_090BEGINNG_8</vt:lpstr>
      <vt:lpstr>'GMIC-NC_2022-Q3_SCDPT3'!SCDPT3_090BEGINNG_9</vt:lpstr>
      <vt:lpstr>'GMIC-NC_2022-Q3_SCDPT3'!SCDPT3_090ENDINGG_10.01</vt:lpstr>
      <vt:lpstr>'GMIC-NC_2022-Q3_SCDPT3'!SCDPT3_090ENDINGG_10.02</vt:lpstr>
      <vt:lpstr>'GMIC-NC_2022-Q3_SCDPT3'!SCDPT3_090ENDINGG_10.03</vt:lpstr>
      <vt:lpstr>'GMIC-NC_2022-Q3_SCDPT3'!SCDPT3_090ENDINGG_11</vt:lpstr>
      <vt:lpstr>'GMIC-NC_2022-Q3_SCDPT3'!SCDPT3_090ENDINGG_12</vt:lpstr>
      <vt:lpstr>'GMIC-NC_2022-Q3_SCDPT3'!SCDPT3_090ENDINGG_13</vt:lpstr>
      <vt:lpstr>'GMIC-NC_2022-Q3_SCDPT3'!SCDPT3_090ENDINGG_14</vt:lpstr>
      <vt:lpstr>'GMIC-NC_2022-Q3_SCDPT3'!SCDPT3_090ENDINGG_15</vt:lpstr>
      <vt:lpstr>'GMIC-NC_2022-Q3_SCDPT3'!SCDPT3_090ENDINGG_16</vt:lpstr>
      <vt:lpstr>'GMIC-NC_2022-Q3_SCDPT3'!SCDPT3_090ENDINGG_2</vt:lpstr>
      <vt:lpstr>'GMIC-NC_2022-Q3_SCDPT3'!SCDPT3_090ENDINGG_3</vt:lpstr>
      <vt:lpstr>'GMIC-NC_2022-Q3_SCDPT3'!SCDPT3_090ENDINGG_4</vt:lpstr>
      <vt:lpstr>'GMIC-NC_2022-Q3_SCDPT3'!SCDPT3_090ENDINGG_5</vt:lpstr>
      <vt:lpstr>'GMIC-NC_2022-Q3_SCDPT3'!SCDPT3_090ENDINGG_6</vt:lpstr>
      <vt:lpstr>'GMIC-NC_2022-Q3_SCDPT3'!SCDPT3_090ENDINGG_7</vt:lpstr>
      <vt:lpstr>'GMIC-NC_2022-Q3_SCDPT3'!SCDPT3_090ENDINGG_8</vt:lpstr>
      <vt:lpstr>'GMIC-NC_2022-Q3_SCDPT3'!SCDPT3_090ENDINGG_9</vt:lpstr>
      <vt:lpstr>'GMIC-NC_2022-Q3_SCDPT3'!SCDPT3_1100000000_Range</vt:lpstr>
      <vt:lpstr>'GMIC-NC_2022-Q3_SCDPT3'!SCDPT3_1100000001_1</vt:lpstr>
      <vt:lpstr>'GMIC-NC_2022-Q3_SCDPT3'!SCDPT3_1100000001_10.01</vt:lpstr>
      <vt:lpstr>'GMIC-NC_2022-Q3_SCDPT3'!SCDPT3_1100000001_10.02</vt:lpstr>
      <vt:lpstr>'GMIC-NC_2022-Q3_SCDPT3'!SCDPT3_1100000001_10.03</vt:lpstr>
      <vt:lpstr>'GMIC-NC_2022-Q3_SCDPT3'!SCDPT3_1100000001_12</vt:lpstr>
      <vt:lpstr>'GMIC-NC_2022-Q3_SCDPT3'!SCDPT3_1100000001_13</vt:lpstr>
      <vt:lpstr>'GMIC-NC_2022-Q3_SCDPT3'!SCDPT3_1100000001_14</vt:lpstr>
      <vt:lpstr>'GMIC-NC_2022-Q3_SCDPT3'!SCDPT3_1100000001_15</vt:lpstr>
      <vt:lpstr>'GMIC-NC_2022-Q3_SCDPT3'!SCDPT3_1100000001_16</vt:lpstr>
      <vt:lpstr>'GMIC-NC_2022-Q3_SCDPT3'!SCDPT3_1100000001_2</vt:lpstr>
      <vt:lpstr>'GMIC-NC_2022-Q3_SCDPT3'!SCDPT3_1100000001_3</vt:lpstr>
      <vt:lpstr>'GMIC-NC_2022-Q3_SCDPT3'!SCDPT3_1100000001_4</vt:lpstr>
      <vt:lpstr>'GMIC-NC_2022-Q3_SCDPT3'!SCDPT3_1100000001_5</vt:lpstr>
      <vt:lpstr>'GMIC-NC_2022-Q3_SCDPT3'!SCDPT3_1100000001_7</vt:lpstr>
      <vt:lpstr>'GMIC-NC_2022-Q3_SCDPT3'!SCDPT3_1100000001_8</vt:lpstr>
      <vt:lpstr>'GMIC-NC_2022-Q3_SCDPT3'!SCDPT3_1100000001_9</vt:lpstr>
      <vt:lpstr>'GMIC-NC_2022-Q3_SCDPT3'!SCDPT3_1109999999_7</vt:lpstr>
      <vt:lpstr>'GMIC-NC_2022-Q3_SCDPT3'!SCDPT3_1109999999_8</vt:lpstr>
      <vt:lpstr>'GMIC-NC_2022-Q3_SCDPT3'!SCDPT3_1109999999_9</vt:lpstr>
      <vt:lpstr>'GMIC-NC_2022-Q3_SCDPT3'!SCDPT3_110BEGINNG_1</vt:lpstr>
      <vt:lpstr>'GMIC-NC_2022-Q3_SCDPT3'!SCDPT3_110BEGINNG_10.01</vt:lpstr>
      <vt:lpstr>'GMIC-NC_2022-Q3_SCDPT3'!SCDPT3_110BEGINNG_10.02</vt:lpstr>
      <vt:lpstr>'GMIC-NC_2022-Q3_SCDPT3'!SCDPT3_110BEGINNG_10.03</vt:lpstr>
      <vt:lpstr>'GMIC-NC_2022-Q3_SCDPT3'!SCDPT3_110BEGINNG_11</vt:lpstr>
      <vt:lpstr>'GMIC-NC_2022-Q3_SCDPT3'!SCDPT3_110BEGINNG_12</vt:lpstr>
      <vt:lpstr>'GMIC-NC_2022-Q3_SCDPT3'!SCDPT3_110BEGINNG_13</vt:lpstr>
      <vt:lpstr>'GMIC-NC_2022-Q3_SCDPT3'!SCDPT3_110BEGINNG_14</vt:lpstr>
      <vt:lpstr>'GMIC-NC_2022-Q3_SCDPT3'!SCDPT3_110BEGINNG_15</vt:lpstr>
      <vt:lpstr>'GMIC-NC_2022-Q3_SCDPT3'!SCDPT3_110BEGINNG_16</vt:lpstr>
      <vt:lpstr>'GMIC-NC_2022-Q3_SCDPT3'!SCDPT3_110BEGINNG_2</vt:lpstr>
      <vt:lpstr>'GMIC-NC_2022-Q3_SCDPT3'!SCDPT3_110BEGINNG_3</vt:lpstr>
      <vt:lpstr>'GMIC-NC_2022-Q3_SCDPT3'!SCDPT3_110BEGINNG_4</vt:lpstr>
      <vt:lpstr>'GMIC-NC_2022-Q3_SCDPT3'!SCDPT3_110BEGINNG_5</vt:lpstr>
      <vt:lpstr>'GMIC-NC_2022-Q3_SCDPT3'!SCDPT3_110BEGINNG_6</vt:lpstr>
      <vt:lpstr>'GMIC-NC_2022-Q3_SCDPT3'!SCDPT3_110BEGINNG_7</vt:lpstr>
      <vt:lpstr>'GMIC-NC_2022-Q3_SCDPT3'!SCDPT3_110BEGINNG_8</vt:lpstr>
      <vt:lpstr>'GMIC-NC_2022-Q3_SCDPT3'!SCDPT3_110BEGINNG_9</vt:lpstr>
      <vt:lpstr>'GMIC-NC_2022-Q3_SCDPT3'!SCDPT3_110ENDINGG_10.01</vt:lpstr>
      <vt:lpstr>'GMIC-NC_2022-Q3_SCDPT3'!SCDPT3_110ENDINGG_10.02</vt:lpstr>
      <vt:lpstr>'GMIC-NC_2022-Q3_SCDPT3'!SCDPT3_110ENDINGG_10.03</vt:lpstr>
      <vt:lpstr>'GMIC-NC_2022-Q3_SCDPT3'!SCDPT3_110ENDINGG_11</vt:lpstr>
      <vt:lpstr>'GMIC-NC_2022-Q3_SCDPT3'!SCDPT3_110ENDINGG_12</vt:lpstr>
      <vt:lpstr>'GMIC-NC_2022-Q3_SCDPT3'!SCDPT3_110ENDINGG_13</vt:lpstr>
      <vt:lpstr>'GMIC-NC_2022-Q3_SCDPT3'!SCDPT3_110ENDINGG_14</vt:lpstr>
      <vt:lpstr>'GMIC-NC_2022-Q3_SCDPT3'!SCDPT3_110ENDINGG_15</vt:lpstr>
      <vt:lpstr>'GMIC-NC_2022-Q3_SCDPT3'!SCDPT3_110ENDINGG_16</vt:lpstr>
      <vt:lpstr>'GMIC-NC_2022-Q3_SCDPT3'!SCDPT3_110ENDINGG_2</vt:lpstr>
      <vt:lpstr>'GMIC-NC_2022-Q3_SCDPT3'!SCDPT3_110ENDINGG_3</vt:lpstr>
      <vt:lpstr>'GMIC-NC_2022-Q3_SCDPT3'!SCDPT3_110ENDINGG_4</vt:lpstr>
      <vt:lpstr>'GMIC-NC_2022-Q3_SCDPT3'!SCDPT3_110ENDINGG_5</vt:lpstr>
      <vt:lpstr>'GMIC-NC_2022-Q3_SCDPT3'!SCDPT3_110ENDINGG_6</vt:lpstr>
      <vt:lpstr>'GMIC-NC_2022-Q3_SCDPT3'!SCDPT3_110ENDINGG_7</vt:lpstr>
      <vt:lpstr>'GMIC-NC_2022-Q3_SCDPT3'!SCDPT3_110ENDINGG_8</vt:lpstr>
      <vt:lpstr>'GMIC-NC_2022-Q3_SCDPT3'!SCDPT3_110ENDINGG_9</vt:lpstr>
      <vt:lpstr>'GMIC-NC_2022-Q3_SCDPT3'!SCDPT3_1300000000_Range</vt:lpstr>
      <vt:lpstr>'GMIC-NC_2022-Q3_SCDPT3'!SCDPT3_1309999999_7</vt:lpstr>
      <vt:lpstr>'GMIC-NC_2022-Q3_SCDPT3'!SCDPT3_1309999999_8</vt:lpstr>
      <vt:lpstr>'GMIC-NC_2022-Q3_SCDPT3'!SCDPT3_1309999999_9</vt:lpstr>
      <vt:lpstr>'GMIC-NC_2022-Q3_SCDPT3'!SCDPT3_130BEGINNG_1</vt:lpstr>
      <vt:lpstr>'GMIC-NC_2022-Q3_SCDPT3'!SCDPT3_130BEGINNG_10.01</vt:lpstr>
      <vt:lpstr>'GMIC-NC_2022-Q3_SCDPT3'!SCDPT3_130BEGINNG_10.02</vt:lpstr>
      <vt:lpstr>'GMIC-NC_2022-Q3_SCDPT3'!SCDPT3_130BEGINNG_10.03</vt:lpstr>
      <vt:lpstr>'GMIC-NC_2022-Q3_SCDPT3'!SCDPT3_130BEGINNG_11</vt:lpstr>
      <vt:lpstr>'GMIC-NC_2022-Q3_SCDPT3'!SCDPT3_130BEGINNG_12</vt:lpstr>
      <vt:lpstr>'GMIC-NC_2022-Q3_SCDPT3'!SCDPT3_130BEGINNG_13</vt:lpstr>
      <vt:lpstr>'GMIC-NC_2022-Q3_SCDPT3'!SCDPT3_130BEGINNG_14</vt:lpstr>
      <vt:lpstr>'GMIC-NC_2022-Q3_SCDPT3'!SCDPT3_130BEGINNG_15</vt:lpstr>
      <vt:lpstr>'GMIC-NC_2022-Q3_SCDPT3'!SCDPT3_130BEGINNG_16</vt:lpstr>
      <vt:lpstr>'GMIC-NC_2022-Q3_SCDPT3'!SCDPT3_130BEGINNG_2</vt:lpstr>
      <vt:lpstr>'GMIC-NC_2022-Q3_SCDPT3'!SCDPT3_130BEGINNG_3</vt:lpstr>
      <vt:lpstr>'GMIC-NC_2022-Q3_SCDPT3'!SCDPT3_130BEGINNG_4</vt:lpstr>
      <vt:lpstr>'GMIC-NC_2022-Q3_SCDPT3'!SCDPT3_130BEGINNG_5</vt:lpstr>
      <vt:lpstr>'GMIC-NC_2022-Q3_SCDPT3'!SCDPT3_130BEGINNG_6</vt:lpstr>
      <vt:lpstr>'GMIC-NC_2022-Q3_SCDPT3'!SCDPT3_130BEGINNG_7</vt:lpstr>
      <vt:lpstr>'GMIC-NC_2022-Q3_SCDPT3'!SCDPT3_130BEGINNG_8</vt:lpstr>
      <vt:lpstr>'GMIC-NC_2022-Q3_SCDPT3'!SCDPT3_130BEGINNG_9</vt:lpstr>
      <vt:lpstr>'GMIC-NC_2022-Q3_SCDPT3'!SCDPT3_130ENDINGG_10.01</vt:lpstr>
      <vt:lpstr>'GMIC-NC_2022-Q3_SCDPT3'!SCDPT3_130ENDINGG_10.02</vt:lpstr>
      <vt:lpstr>'GMIC-NC_2022-Q3_SCDPT3'!SCDPT3_130ENDINGG_10.03</vt:lpstr>
      <vt:lpstr>'GMIC-NC_2022-Q3_SCDPT3'!SCDPT3_130ENDINGG_11</vt:lpstr>
      <vt:lpstr>'GMIC-NC_2022-Q3_SCDPT3'!SCDPT3_130ENDINGG_12</vt:lpstr>
      <vt:lpstr>'GMIC-NC_2022-Q3_SCDPT3'!SCDPT3_130ENDINGG_13</vt:lpstr>
      <vt:lpstr>'GMIC-NC_2022-Q3_SCDPT3'!SCDPT3_130ENDINGG_14</vt:lpstr>
      <vt:lpstr>'GMIC-NC_2022-Q3_SCDPT3'!SCDPT3_130ENDINGG_15</vt:lpstr>
      <vt:lpstr>'GMIC-NC_2022-Q3_SCDPT3'!SCDPT3_130ENDINGG_16</vt:lpstr>
      <vt:lpstr>'GMIC-NC_2022-Q3_SCDPT3'!SCDPT3_130ENDINGG_2</vt:lpstr>
      <vt:lpstr>'GMIC-NC_2022-Q3_SCDPT3'!SCDPT3_130ENDINGG_3</vt:lpstr>
      <vt:lpstr>'GMIC-NC_2022-Q3_SCDPT3'!SCDPT3_130ENDINGG_4</vt:lpstr>
      <vt:lpstr>'GMIC-NC_2022-Q3_SCDPT3'!SCDPT3_130ENDINGG_5</vt:lpstr>
      <vt:lpstr>'GMIC-NC_2022-Q3_SCDPT3'!SCDPT3_130ENDINGG_6</vt:lpstr>
      <vt:lpstr>'GMIC-NC_2022-Q3_SCDPT3'!SCDPT3_130ENDINGG_7</vt:lpstr>
      <vt:lpstr>'GMIC-NC_2022-Q3_SCDPT3'!SCDPT3_130ENDINGG_8</vt:lpstr>
      <vt:lpstr>'GMIC-NC_2022-Q3_SCDPT3'!SCDPT3_130ENDINGG_9</vt:lpstr>
      <vt:lpstr>'GMIC-NC_2022-Q3_SCDPT3'!SCDPT3_1500000000_Range</vt:lpstr>
      <vt:lpstr>'GMIC-NC_2022-Q3_SCDPT3'!SCDPT3_1509999999_7</vt:lpstr>
      <vt:lpstr>'GMIC-NC_2022-Q3_SCDPT3'!SCDPT3_1509999999_8</vt:lpstr>
      <vt:lpstr>'GMIC-NC_2022-Q3_SCDPT3'!SCDPT3_1509999999_9</vt:lpstr>
      <vt:lpstr>'GMIC-NC_2022-Q3_SCDPT3'!SCDPT3_150BEGINNG_1</vt:lpstr>
      <vt:lpstr>'GMIC-NC_2022-Q3_SCDPT3'!SCDPT3_150BEGINNG_10.01</vt:lpstr>
      <vt:lpstr>'GMIC-NC_2022-Q3_SCDPT3'!SCDPT3_150BEGINNG_10.02</vt:lpstr>
      <vt:lpstr>'GMIC-NC_2022-Q3_SCDPT3'!SCDPT3_150BEGINNG_10.03</vt:lpstr>
      <vt:lpstr>'GMIC-NC_2022-Q3_SCDPT3'!SCDPT3_150BEGINNG_11</vt:lpstr>
      <vt:lpstr>'GMIC-NC_2022-Q3_SCDPT3'!SCDPT3_150BEGINNG_12</vt:lpstr>
      <vt:lpstr>'GMIC-NC_2022-Q3_SCDPT3'!SCDPT3_150BEGINNG_13</vt:lpstr>
      <vt:lpstr>'GMIC-NC_2022-Q3_SCDPT3'!SCDPT3_150BEGINNG_14</vt:lpstr>
      <vt:lpstr>'GMIC-NC_2022-Q3_SCDPT3'!SCDPT3_150BEGINNG_15</vt:lpstr>
      <vt:lpstr>'GMIC-NC_2022-Q3_SCDPT3'!SCDPT3_150BEGINNG_16</vt:lpstr>
      <vt:lpstr>'GMIC-NC_2022-Q3_SCDPT3'!SCDPT3_150BEGINNG_2</vt:lpstr>
      <vt:lpstr>'GMIC-NC_2022-Q3_SCDPT3'!SCDPT3_150BEGINNG_3</vt:lpstr>
      <vt:lpstr>'GMIC-NC_2022-Q3_SCDPT3'!SCDPT3_150BEGINNG_4</vt:lpstr>
      <vt:lpstr>'GMIC-NC_2022-Q3_SCDPT3'!SCDPT3_150BEGINNG_5</vt:lpstr>
      <vt:lpstr>'GMIC-NC_2022-Q3_SCDPT3'!SCDPT3_150BEGINNG_6</vt:lpstr>
      <vt:lpstr>'GMIC-NC_2022-Q3_SCDPT3'!SCDPT3_150BEGINNG_7</vt:lpstr>
      <vt:lpstr>'GMIC-NC_2022-Q3_SCDPT3'!SCDPT3_150BEGINNG_8</vt:lpstr>
      <vt:lpstr>'GMIC-NC_2022-Q3_SCDPT3'!SCDPT3_150BEGINNG_9</vt:lpstr>
      <vt:lpstr>'GMIC-NC_2022-Q3_SCDPT3'!SCDPT3_150ENDINGG_10.01</vt:lpstr>
      <vt:lpstr>'GMIC-NC_2022-Q3_SCDPT3'!SCDPT3_150ENDINGG_10.02</vt:lpstr>
      <vt:lpstr>'GMIC-NC_2022-Q3_SCDPT3'!SCDPT3_150ENDINGG_10.03</vt:lpstr>
      <vt:lpstr>'GMIC-NC_2022-Q3_SCDPT3'!SCDPT3_150ENDINGG_11</vt:lpstr>
      <vt:lpstr>'GMIC-NC_2022-Q3_SCDPT3'!SCDPT3_150ENDINGG_12</vt:lpstr>
      <vt:lpstr>'GMIC-NC_2022-Q3_SCDPT3'!SCDPT3_150ENDINGG_13</vt:lpstr>
      <vt:lpstr>'GMIC-NC_2022-Q3_SCDPT3'!SCDPT3_150ENDINGG_14</vt:lpstr>
      <vt:lpstr>'GMIC-NC_2022-Q3_SCDPT3'!SCDPT3_150ENDINGG_15</vt:lpstr>
      <vt:lpstr>'GMIC-NC_2022-Q3_SCDPT3'!SCDPT3_150ENDINGG_16</vt:lpstr>
      <vt:lpstr>'GMIC-NC_2022-Q3_SCDPT3'!SCDPT3_150ENDINGG_2</vt:lpstr>
      <vt:lpstr>'GMIC-NC_2022-Q3_SCDPT3'!SCDPT3_150ENDINGG_3</vt:lpstr>
      <vt:lpstr>'GMIC-NC_2022-Q3_SCDPT3'!SCDPT3_150ENDINGG_4</vt:lpstr>
      <vt:lpstr>'GMIC-NC_2022-Q3_SCDPT3'!SCDPT3_150ENDINGG_5</vt:lpstr>
      <vt:lpstr>'GMIC-NC_2022-Q3_SCDPT3'!SCDPT3_150ENDINGG_6</vt:lpstr>
      <vt:lpstr>'GMIC-NC_2022-Q3_SCDPT3'!SCDPT3_150ENDINGG_7</vt:lpstr>
      <vt:lpstr>'GMIC-NC_2022-Q3_SCDPT3'!SCDPT3_150ENDINGG_8</vt:lpstr>
      <vt:lpstr>'GMIC-NC_2022-Q3_SCDPT3'!SCDPT3_150ENDINGG_9</vt:lpstr>
      <vt:lpstr>'GMIC-NC_2022-Q3_SCDPT3'!SCDPT3_1610000000_Range</vt:lpstr>
      <vt:lpstr>'GMIC-NC_2022-Q3_SCDPT3'!SCDPT3_1619999999_7</vt:lpstr>
      <vt:lpstr>'GMIC-NC_2022-Q3_SCDPT3'!SCDPT3_1619999999_8</vt:lpstr>
      <vt:lpstr>'GMIC-NC_2022-Q3_SCDPT3'!SCDPT3_1619999999_9</vt:lpstr>
      <vt:lpstr>'GMIC-NC_2022-Q3_SCDPT3'!SCDPT3_161BEGINNG_1</vt:lpstr>
      <vt:lpstr>'GMIC-NC_2022-Q3_SCDPT3'!SCDPT3_161BEGINNG_10.01</vt:lpstr>
      <vt:lpstr>'GMIC-NC_2022-Q3_SCDPT3'!SCDPT3_161BEGINNG_10.02</vt:lpstr>
      <vt:lpstr>'GMIC-NC_2022-Q3_SCDPT3'!SCDPT3_161BEGINNG_10.03</vt:lpstr>
      <vt:lpstr>'GMIC-NC_2022-Q3_SCDPT3'!SCDPT3_161BEGINNG_11</vt:lpstr>
      <vt:lpstr>'GMIC-NC_2022-Q3_SCDPT3'!SCDPT3_161BEGINNG_12</vt:lpstr>
      <vt:lpstr>'GMIC-NC_2022-Q3_SCDPT3'!SCDPT3_161BEGINNG_13</vt:lpstr>
      <vt:lpstr>'GMIC-NC_2022-Q3_SCDPT3'!SCDPT3_161BEGINNG_14</vt:lpstr>
      <vt:lpstr>'GMIC-NC_2022-Q3_SCDPT3'!SCDPT3_161BEGINNG_15</vt:lpstr>
      <vt:lpstr>'GMIC-NC_2022-Q3_SCDPT3'!SCDPT3_161BEGINNG_16</vt:lpstr>
      <vt:lpstr>'GMIC-NC_2022-Q3_SCDPT3'!SCDPT3_161BEGINNG_2</vt:lpstr>
      <vt:lpstr>'GMIC-NC_2022-Q3_SCDPT3'!SCDPT3_161BEGINNG_3</vt:lpstr>
      <vt:lpstr>'GMIC-NC_2022-Q3_SCDPT3'!SCDPT3_161BEGINNG_4</vt:lpstr>
      <vt:lpstr>'GMIC-NC_2022-Q3_SCDPT3'!SCDPT3_161BEGINNG_5</vt:lpstr>
      <vt:lpstr>'GMIC-NC_2022-Q3_SCDPT3'!SCDPT3_161BEGINNG_6</vt:lpstr>
      <vt:lpstr>'GMIC-NC_2022-Q3_SCDPT3'!SCDPT3_161BEGINNG_7</vt:lpstr>
      <vt:lpstr>'GMIC-NC_2022-Q3_SCDPT3'!SCDPT3_161BEGINNG_8</vt:lpstr>
      <vt:lpstr>'GMIC-NC_2022-Q3_SCDPT3'!SCDPT3_161BEGINNG_9</vt:lpstr>
      <vt:lpstr>'GMIC-NC_2022-Q3_SCDPT3'!SCDPT3_161ENDINGG_10.01</vt:lpstr>
      <vt:lpstr>'GMIC-NC_2022-Q3_SCDPT3'!SCDPT3_161ENDINGG_10.02</vt:lpstr>
      <vt:lpstr>'GMIC-NC_2022-Q3_SCDPT3'!SCDPT3_161ENDINGG_10.03</vt:lpstr>
      <vt:lpstr>'GMIC-NC_2022-Q3_SCDPT3'!SCDPT3_161ENDINGG_11</vt:lpstr>
      <vt:lpstr>'GMIC-NC_2022-Q3_SCDPT3'!SCDPT3_161ENDINGG_12</vt:lpstr>
      <vt:lpstr>'GMIC-NC_2022-Q3_SCDPT3'!SCDPT3_161ENDINGG_13</vt:lpstr>
      <vt:lpstr>'GMIC-NC_2022-Q3_SCDPT3'!SCDPT3_161ENDINGG_14</vt:lpstr>
      <vt:lpstr>'GMIC-NC_2022-Q3_SCDPT3'!SCDPT3_161ENDINGG_15</vt:lpstr>
      <vt:lpstr>'GMIC-NC_2022-Q3_SCDPT3'!SCDPT3_161ENDINGG_16</vt:lpstr>
      <vt:lpstr>'GMIC-NC_2022-Q3_SCDPT3'!SCDPT3_161ENDINGG_2</vt:lpstr>
      <vt:lpstr>'GMIC-NC_2022-Q3_SCDPT3'!SCDPT3_161ENDINGG_3</vt:lpstr>
      <vt:lpstr>'GMIC-NC_2022-Q3_SCDPT3'!SCDPT3_161ENDINGG_4</vt:lpstr>
      <vt:lpstr>'GMIC-NC_2022-Q3_SCDPT3'!SCDPT3_161ENDINGG_5</vt:lpstr>
      <vt:lpstr>'GMIC-NC_2022-Q3_SCDPT3'!SCDPT3_161ENDINGG_6</vt:lpstr>
      <vt:lpstr>'GMIC-NC_2022-Q3_SCDPT3'!SCDPT3_161ENDINGG_7</vt:lpstr>
      <vt:lpstr>'GMIC-NC_2022-Q3_SCDPT3'!SCDPT3_161ENDINGG_8</vt:lpstr>
      <vt:lpstr>'GMIC-NC_2022-Q3_SCDPT3'!SCDPT3_161ENDINGG_9</vt:lpstr>
      <vt:lpstr>'GMIC-NC_2022-Q3_SCDPT3'!SCDPT3_1900000000_Range</vt:lpstr>
      <vt:lpstr>'GMIC-NC_2022-Q3_SCDPT3'!SCDPT3_1909999999_7</vt:lpstr>
      <vt:lpstr>'GMIC-NC_2022-Q3_SCDPT3'!SCDPT3_1909999999_8</vt:lpstr>
      <vt:lpstr>'GMIC-NC_2022-Q3_SCDPT3'!SCDPT3_1909999999_9</vt:lpstr>
      <vt:lpstr>'GMIC-NC_2022-Q3_SCDPT3'!SCDPT3_190BEGINNG_1</vt:lpstr>
      <vt:lpstr>'GMIC-NC_2022-Q3_SCDPT3'!SCDPT3_190BEGINNG_10.01</vt:lpstr>
      <vt:lpstr>'GMIC-NC_2022-Q3_SCDPT3'!SCDPT3_190BEGINNG_10.02</vt:lpstr>
      <vt:lpstr>'GMIC-NC_2022-Q3_SCDPT3'!SCDPT3_190BEGINNG_10.03</vt:lpstr>
      <vt:lpstr>'GMIC-NC_2022-Q3_SCDPT3'!SCDPT3_190BEGINNG_11</vt:lpstr>
      <vt:lpstr>'GMIC-NC_2022-Q3_SCDPT3'!SCDPT3_190BEGINNG_12</vt:lpstr>
      <vt:lpstr>'GMIC-NC_2022-Q3_SCDPT3'!SCDPT3_190BEGINNG_13</vt:lpstr>
      <vt:lpstr>'GMIC-NC_2022-Q3_SCDPT3'!SCDPT3_190BEGINNG_14</vt:lpstr>
      <vt:lpstr>'GMIC-NC_2022-Q3_SCDPT3'!SCDPT3_190BEGINNG_15</vt:lpstr>
      <vt:lpstr>'GMIC-NC_2022-Q3_SCDPT3'!SCDPT3_190BEGINNG_16</vt:lpstr>
      <vt:lpstr>'GMIC-NC_2022-Q3_SCDPT3'!SCDPT3_190BEGINNG_2</vt:lpstr>
      <vt:lpstr>'GMIC-NC_2022-Q3_SCDPT3'!SCDPT3_190BEGINNG_3</vt:lpstr>
      <vt:lpstr>'GMIC-NC_2022-Q3_SCDPT3'!SCDPT3_190BEGINNG_4</vt:lpstr>
      <vt:lpstr>'GMIC-NC_2022-Q3_SCDPT3'!SCDPT3_190BEGINNG_5</vt:lpstr>
      <vt:lpstr>'GMIC-NC_2022-Q3_SCDPT3'!SCDPT3_190BEGINNG_6</vt:lpstr>
      <vt:lpstr>'GMIC-NC_2022-Q3_SCDPT3'!SCDPT3_190BEGINNG_7</vt:lpstr>
      <vt:lpstr>'GMIC-NC_2022-Q3_SCDPT3'!SCDPT3_190BEGINNG_8</vt:lpstr>
      <vt:lpstr>'GMIC-NC_2022-Q3_SCDPT3'!SCDPT3_190BEGINNG_9</vt:lpstr>
      <vt:lpstr>'GMIC-NC_2022-Q3_SCDPT3'!SCDPT3_190ENDINGG_10.01</vt:lpstr>
      <vt:lpstr>'GMIC-NC_2022-Q3_SCDPT3'!SCDPT3_190ENDINGG_10.02</vt:lpstr>
      <vt:lpstr>'GMIC-NC_2022-Q3_SCDPT3'!SCDPT3_190ENDINGG_10.03</vt:lpstr>
      <vt:lpstr>'GMIC-NC_2022-Q3_SCDPT3'!SCDPT3_190ENDINGG_11</vt:lpstr>
      <vt:lpstr>'GMIC-NC_2022-Q3_SCDPT3'!SCDPT3_190ENDINGG_12</vt:lpstr>
      <vt:lpstr>'GMIC-NC_2022-Q3_SCDPT3'!SCDPT3_190ENDINGG_13</vt:lpstr>
      <vt:lpstr>'GMIC-NC_2022-Q3_SCDPT3'!SCDPT3_190ENDINGG_14</vt:lpstr>
      <vt:lpstr>'GMIC-NC_2022-Q3_SCDPT3'!SCDPT3_190ENDINGG_15</vt:lpstr>
      <vt:lpstr>'GMIC-NC_2022-Q3_SCDPT3'!SCDPT3_190ENDINGG_16</vt:lpstr>
      <vt:lpstr>'GMIC-NC_2022-Q3_SCDPT3'!SCDPT3_190ENDINGG_2</vt:lpstr>
      <vt:lpstr>'GMIC-NC_2022-Q3_SCDPT3'!SCDPT3_190ENDINGG_3</vt:lpstr>
      <vt:lpstr>'GMIC-NC_2022-Q3_SCDPT3'!SCDPT3_190ENDINGG_4</vt:lpstr>
      <vt:lpstr>'GMIC-NC_2022-Q3_SCDPT3'!SCDPT3_190ENDINGG_5</vt:lpstr>
      <vt:lpstr>'GMIC-NC_2022-Q3_SCDPT3'!SCDPT3_190ENDINGG_6</vt:lpstr>
      <vt:lpstr>'GMIC-NC_2022-Q3_SCDPT3'!SCDPT3_190ENDINGG_7</vt:lpstr>
      <vt:lpstr>'GMIC-NC_2022-Q3_SCDPT3'!SCDPT3_190ENDINGG_8</vt:lpstr>
      <vt:lpstr>'GMIC-NC_2022-Q3_SCDPT3'!SCDPT3_190ENDINGG_9</vt:lpstr>
      <vt:lpstr>'GMIC-NC_2022-Q3_SCDPT3'!SCDPT3_2010000000_Range</vt:lpstr>
      <vt:lpstr>'GMIC-NC_2022-Q3_SCDPT3'!SCDPT3_2019999999_7</vt:lpstr>
      <vt:lpstr>'GMIC-NC_2022-Q3_SCDPT3'!SCDPT3_2019999999_8</vt:lpstr>
      <vt:lpstr>'GMIC-NC_2022-Q3_SCDPT3'!SCDPT3_2019999999_9</vt:lpstr>
      <vt:lpstr>'GMIC-NC_2022-Q3_SCDPT3'!SCDPT3_201BEGINNG_1</vt:lpstr>
      <vt:lpstr>'GMIC-NC_2022-Q3_SCDPT3'!SCDPT3_201BEGINNG_10.01</vt:lpstr>
      <vt:lpstr>'GMIC-NC_2022-Q3_SCDPT3'!SCDPT3_201BEGINNG_10.02</vt:lpstr>
      <vt:lpstr>'GMIC-NC_2022-Q3_SCDPT3'!SCDPT3_201BEGINNG_10.03</vt:lpstr>
      <vt:lpstr>'GMIC-NC_2022-Q3_SCDPT3'!SCDPT3_201BEGINNG_11</vt:lpstr>
      <vt:lpstr>'GMIC-NC_2022-Q3_SCDPT3'!SCDPT3_201BEGINNG_12</vt:lpstr>
      <vt:lpstr>'GMIC-NC_2022-Q3_SCDPT3'!SCDPT3_201BEGINNG_13</vt:lpstr>
      <vt:lpstr>'GMIC-NC_2022-Q3_SCDPT3'!SCDPT3_201BEGINNG_14</vt:lpstr>
      <vt:lpstr>'GMIC-NC_2022-Q3_SCDPT3'!SCDPT3_201BEGINNG_15</vt:lpstr>
      <vt:lpstr>'GMIC-NC_2022-Q3_SCDPT3'!SCDPT3_201BEGINNG_16</vt:lpstr>
      <vt:lpstr>'GMIC-NC_2022-Q3_SCDPT3'!SCDPT3_201BEGINNG_2</vt:lpstr>
      <vt:lpstr>'GMIC-NC_2022-Q3_SCDPT3'!SCDPT3_201BEGINNG_3</vt:lpstr>
      <vt:lpstr>'GMIC-NC_2022-Q3_SCDPT3'!SCDPT3_201BEGINNG_4</vt:lpstr>
      <vt:lpstr>'GMIC-NC_2022-Q3_SCDPT3'!SCDPT3_201BEGINNG_5</vt:lpstr>
      <vt:lpstr>'GMIC-NC_2022-Q3_SCDPT3'!SCDPT3_201BEGINNG_6</vt:lpstr>
      <vt:lpstr>'GMIC-NC_2022-Q3_SCDPT3'!SCDPT3_201BEGINNG_7</vt:lpstr>
      <vt:lpstr>'GMIC-NC_2022-Q3_SCDPT3'!SCDPT3_201BEGINNG_8</vt:lpstr>
      <vt:lpstr>'GMIC-NC_2022-Q3_SCDPT3'!SCDPT3_201BEGINNG_9</vt:lpstr>
      <vt:lpstr>'GMIC-NC_2022-Q3_SCDPT3'!SCDPT3_201ENDINGG_10.01</vt:lpstr>
      <vt:lpstr>'GMIC-NC_2022-Q3_SCDPT3'!SCDPT3_201ENDINGG_10.02</vt:lpstr>
      <vt:lpstr>'GMIC-NC_2022-Q3_SCDPT3'!SCDPT3_201ENDINGG_10.03</vt:lpstr>
      <vt:lpstr>'GMIC-NC_2022-Q3_SCDPT3'!SCDPT3_201ENDINGG_11</vt:lpstr>
      <vt:lpstr>'GMIC-NC_2022-Q3_SCDPT3'!SCDPT3_201ENDINGG_12</vt:lpstr>
      <vt:lpstr>'GMIC-NC_2022-Q3_SCDPT3'!SCDPT3_201ENDINGG_13</vt:lpstr>
      <vt:lpstr>'GMIC-NC_2022-Q3_SCDPT3'!SCDPT3_201ENDINGG_14</vt:lpstr>
      <vt:lpstr>'GMIC-NC_2022-Q3_SCDPT3'!SCDPT3_201ENDINGG_15</vt:lpstr>
      <vt:lpstr>'GMIC-NC_2022-Q3_SCDPT3'!SCDPT3_201ENDINGG_16</vt:lpstr>
      <vt:lpstr>'GMIC-NC_2022-Q3_SCDPT3'!SCDPT3_201ENDINGG_2</vt:lpstr>
      <vt:lpstr>'GMIC-NC_2022-Q3_SCDPT3'!SCDPT3_201ENDINGG_3</vt:lpstr>
      <vt:lpstr>'GMIC-NC_2022-Q3_SCDPT3'!SCDPT3_201ENDINGG_4</vt:lpstr>
      <vt:lpstr>'GMIC-NC_2022-Q3_SCDPT3'!SCDPT3_201ENDINGG_5</vt:lpstr>
      <vt:lpstr>'GMIC-NC_2022-Q3_SCDPT3'!SCDPT3_201ENDINGG_6</vt:lpstr>
      <vt:lpstr>'GMIC-NC_2022-Q3_SCDPT3'!SCDPT3_201ENDINGG_7</vt:lpstr>
      <vt:lpstr>'GMIC-NC_2022-Q3_SCDPT3'!SCDPT3_201ENDINGG_8</vt:lpstr>
      <vt:lpstr>'GMIC-NC_2022-Q3_SCDPT3'!SCDPT3_201ENDINGG_9</vt:lpstr>
      <vt:lpstr>'GMIC-NC_2022-Q3_SCDPT3'!SCDPT3_2509999997_7</vt:lpstr>
      <vt:lpstr>'GMIC-NC_2022-Q3_SCDPT3'!SCDPT3_2509999997_8</vt:lpstr>
      <vt:lpstr>'GMIC-NC_2022-Q3_SCDPT3'!SCDPT3_2509999997_9</vt:lpstr>
      <vt:lpstr>'GMIC-NC_2022-Q3_SCDPT3'!SCDPT3_2509999999_7</vt:lpstr>
      <vt:lpstr>'GMIC-NC_2022-Q3_SCDPT3'!SCDPT3_2509999999_8</vt:lpstr>
      <vt:lpstr>'GMIC-NC_2022-Q3_SCDPT3'!SCDPT3_2509999999_9</vt:lpstr>
      <vt:lpstr>'GMIC-NC_2022-Q3_SCDPT3'!SCDPT3_4010000000_Range</vt:lpstr>
      <vt:lpstr>'GMIC-NC_2022-Q3_SCDPT3'!SCDPT3_4019999999_7</vt:lpstr>
      <vt:lpstr>'GMIC-NC_2022-Q3_SCDPT3'!SCDPT3_4019999999_9</vt:lpstr>
      <vt:lpstr>'GMIC-NC_2022-Q3_SCDPT3'!SCDPT3_401BEGINNG_1</vt:lpstr>
      <vt:lpstr>'GMIC-NC_2022-Q3_SCDPT3'!SCDPT3_401BEGINNG_10.01</vt:lpstr>
      <vt:lpstr>'GMIC-NC_2022-Q3_SCDPT3'!SCDPT3_401BEGINNG_10.02</vt:lpstr>
      <vt:lpstr>'GMIC-NC_2022-Q3_SCDPT3'!SCDPT3_401BEGINNG_10.03</vt:lpstr>
      <vt:lpstr>'GMIC-NC_2022-Q3_SCDPT3'!SCDPT3_401BEGINNG_11</vt:lpstr>
      <vt:lpstr>'GMIC-NC_2022-Q3_SCDPT3'!SCDPT3_401BEGINNG_12</vt:lpstr>
      <vt:lpstr>'GMIC-NC_2022-Q3_SCDPT3'!SCDPT3_401BEGINNG_13</vt:lpstr>
      <vt:lpstr>'GMIC-NC_2022-Q3_SCDPT3'!SCDPT3_401BEGINNG_14</vt:lpstr>
      <vt:lpstr>'GMIC-NC_2022-Q3_SCDPT3'!SCDPT3_401BEGINNG_15</vt:lpstr>
      <vt:lpstr>'GMIC-NC_2022-Q3_SCDPT3'!SCDPT3_401BEGINNG_16</vt:lpstr>
      <vt:lpstr>'GMIC-NC_2022-Q3_SCDPT3'!SCDPT3_401BEGINNG_2</vt:lpstr>
      <vt:lpstr>'GMIC-NC_2022-Q3_SCDPT3'!SCDPT3_401BEGINNG_3</vt:lpstr>
      <vt:lpstr>'GMIC-NC_2022-Q3_SCDPT3'!SCDPT3_401BEGINNG_4</vt:lpstr>
      <vt:lpstr>'GMIC-NC_2022-Q3_SCDPT3'!SCDPT3_401BEGINNG_5</vt:lpstr>
      <vt:lpstr>'GMIC-NC_2022-Q3_SCDPT3'!SCDPT3_401BEGINNG_6</vt:lpstr>
      <vt:lpstr>'GMIC-NC_2022-Q3_SCDPT3'!SCDPT3_401BEGINNG_7</vt:lpstr>
      <vt:lpstr>'GMIC-NC_2022-Q3_SCDPT3'!SCDPT3_401BEGINNG_8</vt:lpstr>
      <vt:lpstr>'GMIC-NC_2022-Q3_SCDPT3'!SCDPT3_401BEGINNG_9</vt:lpstr>
      <vt:lpstr>'GMIC-NC_2022-Q3_SCDPT3'!SCDPT3_401ENDINGG_10.01</vt:lpstr>
      <vt:lpstr>'GMIC-NC_2022-Q3_SCDPT3'!SCDPT3_401ENDINGG_10.02</vt:lpstr>
      <vt:lpstr>'GMIC-NC_2022-Q3_SCDPT3'!SCDPT3_401ENDINGG_10.03</vt:lpstr>
      <vt:lpstr>'GMIC-NC_2022-Q3_SCDPT3'!SCDPT3_401ENDINGG_11</vt:lpstr>
      <vt:lpstr>'GMIC-NC_2022-Q3_SCDPT3'!SCDPT3_401ENDINGG_12</vt:lpstr>
      <vt:lpstr>'GMIC-NC_2022-Q3_SCDPT3'!SCDPT3_401ENDINGG_13</vt:lpstr>
      <vt:lpstr>'GMIC-NC_2022-Q3_SCDPT3'!SCDPT3_401ENDINGG_14</vt:lpstr>
      <vt:lpstr>'GMIC-NC_2022-Q3_SCDPT3'!SCDPT3_401ENDINGG_15</vt:lpstr>
      <vt:lpstr>'GMIC-NC_2022-Q3_SCDPT3'!SCDPT3_401ENDINGG_16</vt:lpstr>
      <vt:lpstr>'GMIC-NC_2022-Q3_SCDPT3'!SCDPT3_401ENDINGG_2</vt:lpstr>
      <vt:lpstr>'GMIC-NC_2022-Q3_SCDPT3'!SCDPT3_401ENDINGG_3</vt:lpstr>
      <vt:lpstr>'GMIC-NC_2022-Q3_SCDPT3'!SCDPT3_401ENDINGG_4</vt:lpstr>
      <vt:lpstr>'GMIC-NC_2022-Q3_SCDPT3'!SCDPT3_401ENDINGG_5</vt:lpstr>
      <vt:lpstr>'GMIC-NC_2022-Q3_SCDPT3'!SCDPT3_401ENDINGG_6</vt:lpstr>
      <vt:lpstr>'GMIC-NC_2022-Q3_SCDPT3'!SCDPT3_401ENDINGG_7</vt:lpstr>
      <vt:lpstr>'GMIC-NC_2022-Q3_SCDPT3'!SCDPT3_401ENDINGG_8</vt:lpstr>
      <vt:lpstr>'GMIC-NC_2022-Q3_SCDPT3'!SCDPT3_401ENDINGG_9</vt:lpstr>
      <vt:lpstr>'GMIC-NC_2022-Q3_SCDPT3'!SCDPT3_4020000000_Range</vt:lpstr>
      <vt:lpstr>'GMIC-NC_2022-Q3_SCDPT3'!SCDPT3_4029999999_7</vt:lpstr>
      <vt:lpstr>'GMIC-NC_2022-Q3_SCDPT3'!SCDPT3_4029999999_9</vt:lpstr>
      <vt:lpstr>'GMIC-NC_2022-Q3_SCDPT3'!SCDPT3_402BEGINNG_1</vt:lpstr>
      <vt:lpstr>'GMIC-NC_2022-Q3_SCDPT3'!SCDPT3_402BEGINNG_10.01</vt:lpstr>
      <vt:lpstr>'GMIC-NC_2022-Q3_SCDPT3'!SCDPT3_402BEGINNG_10.02</vt:lpstr>
      <vt:lpstr>'GMIC-NC_2022-Q3_SCDPT3'!SCDPT3_402BEGINNG_10.03</vt:lpstr>
      <vt:lpstr>'GMIC-NC_2022-Q3_SCDPT3'!SCDPT3_402BEGINNG_11</vt:lpstr>
      <vt:lpstr>'GMIC-NC_2022-Q3_SCDPT3'!SCDPT3_402BEGINNG_12</vt:lpstr>
      <vt:lpstr>'GMIC-NC_2022-Q3_SCDPT3'!SCDPT3_402BEGINNG_13</vt:lpstr>
      <vt:lpstr>'GMIC-NC_2022-Q3_SCDPT3'!SCDPT3_402BEGINNG_14</vt:lpstr>
      <vt:lpstr>'GMIC-NC_2022-Q3_SCDPT3'!SCDPT3_402BEGINNG_15</vt:lpstr>
      <vt:lpstr>'GMIC-NC_2022-Q3_SCDPT3'!SCDPT3_402BEGINNG_16</vt:lpstr>
      <vt:lpstr>'GMIC-NC_2022-Q3_SCDPT3'!SCDPT3_402BEGINNG_2</vt:lpstr>
      <vt:lpstr>'GMIC-NC_2022-Q3_SCDPT3'!SCDPT3_402BEGINNG_3</vt:lpstr>
      <vt:lpstr>'GMIC-NC_2022-Q3_SCDPT3'!SCDPT3_402BEGINNG_4</vt:lpstr>
      <vt:lpstr>'GMIC-NC_2022-Q3_SCDPT3'!SCDPT3_402BEGINNG_5</vt:lpstr>
      <vt:lpstr>'GMIC-NC_2022-Q3_SCDPT3'!SCDPT3_402BEGINNG_6</vt:lpstr>
      <vt:lpstr>'GMIC-NC_2022-Q3_SCDPT3'!SCDPT3_402BEGINNG_7</vt:lpstr>
      <vt:lpstr>'GMIC-NC_2022-Q3_SCDPT3'!SCDPT3_402BEGINNG_8</vt:lpstr>
      <vt:lpstr>'GMIC-NC_2022-Q3_SCDPT3'!SCDPT3_402BEGINNG_9</vt:lpstr>
      <vt:lpstr>'GMIC-NC_2022-Q3_SCDPT3'!SCDPT3_402ENDINGG_10.01</vt:lpstr>
      <vt:lpstr>'GMIC-NC_2022-Q3_SCDPT3'!SCDPT3_402ENDINGG_10.02</vt:lpstr>
      <vt:lpstr>'GMIC-NC_2022-Q3_SCDPT3'!SCDPT3_402ENDINGG_10.03</vt:lpstr>
      <vt:lpstr>'GMIC-NC_2022-Q3_SCDPT3'!SCDPT3_402ENDINGG_11</vt:lpstr>
      <vt:lpstr>'GMIC-NC_2022-Q3_SCDPT3'!SCDPT3_402ENDINGG_12</vt:lpstr>
      <vt:lpstr>'GMIC-NC_2022-Q3_SCDPT3'!SCDPT3_402ENDINGG_13</vt:lpstr>
      <vt:lpstr>'GMIC-NC_2022-Q3_SCDPT3'!SCDPT3_402ENDINGG_14</vt:lpstr>
      <vt:lpstr>'GMIC-NC_2022-Q3_SCDPT3'!SCDPT3_402ENDINGG_15</vt:lpstr>
      <vt:lpstr>'GMIC-NC_2022-Q3_SCDPT3'!SCDPT3_402ENDINGG_16</vt:lpstr>
      <vt:lpstr>'GMIC-NC_2022-Q3_SCDPT3'!SCDPT3_402ENDINGG_2</vt:lpstr>
      <vt:lpstr>'GMIC-NC_2022-Q3_SCDPT3'!SCDPT3_402ENDINGG_3</vt:lpstr>
      <vt:lpstr>'GMIC-NC_2022-Q3_SCDPT3'!SCDPT3_402ENDINGG_4</vt:lpstr>
      <vt:lpstr>'GMIC-NC_2022-Q3_SCDPT3'!SCDPT3_402ENDINGG_5</vt:lpstr>
      <vt:lpstr>'GMIC-NC_2022-Q3_SCDPT3'!SCDPT3_402ENDINGG_6</vt:lpstr>
      <vt:lpstr>'GMIC-NC_2022-Q3_SCDPT3'!SCDPT3_402ENDINGG_7</vt:lpstr>
      <vt:lpstr>'GMIC-NC_2022-Q3_SCDPT3'!SCDPT3_402ENDINGG_8</vt:lpstr>
      <vt:lpstr>'GMIC-NC_2022-Q3_SCDPT3'!SCDPT3_402ENDINGG_9</vt:lpstr>
      <vt:lpstr>'GMIC-NC_2022-Q3_SCDPT3'!SCDPT3_4310000000_Range</vt:lpstr>
      <vt:lpstr>'GMIC-NC_2022-Q3_SCDPT3'!SCDPT3_4319999999_7</vt:lpstr>
      <vt:lpstr>'GMIC-NC_2022-Q3_SCDPT3'!SCDPT3_4319999999_9</vt:lpstr>
      <vt:lpstr>'GMIC-NC_2022-Q3_SCDPT3'!SCDPT3_431BEGINNG_1</vt:lpstr>
      <vt:lpstr>'GMIC-NC_2022-Q3_SCDPT3'!SCDPT3_431BEGINNG_10.01</vt:lpstr>
      <vt:lpstr>'GMIC-NC_2022-Q3_SCDPT3'!SCDPT3_431BEGINNG_10.02</vt:lpstr>
      <vt:lpstr>'GMIC-NC_2022-Q3_SCDPT3'!SCDPT3_431BEGINNG_10.03</vt:lpstr>
      <vt:lpstr>'GMIC-NC_2022-Q3_SCDPT3'!SCDPT3_431BEGINNG_11</vt:lpstr>
      <vt:lpstr>'GMIC-NC_2022-Q3_SCDPT3'!SCDPT3_431BEGINNG_12</vt:lpstr>
      <vt:lpstr>'GMIC-NC_2022-Q3_SCDPT3'!SCDPT3_431BEGINNG_13</vt:lpstr>
      <vt:lpstr>'GMIC-NC_2022-Q3_SCDPT3'!SCDPT3_431BEGINNG_14</vt:lpstr>
      <vt:lpstr>'GMIC-NC_2022-Q3_SCDPT3'!SCDPT3_431BEGINNG_15</vt:lpstr>
      <vt:lpstr>'GMIC-NC_2022-Q3_SCDPT3'!SCDPT3_431BEGINNG_16</vt:lpstr>
      <vt:lpstr>'GMIC-NC_2022-Q3_SCDPT3'!SCDPT3_431BEGINNG_2</vt:lpstr>
      <vt:lpstr>'GMIC-NC_2022-Q3_SCDPT3'!SCDPT3_431BEGINNG_3</vt:lpstr>
      <vt:lpstr>'GMIC-NC_2022-Q3_SCDPT3'!SCDPT3_431BEGINNG_4</vt:lpstr>
      <vt:lpstr>'GMIC-NC_2022-Q3_SCDPT3'!SCDPT3_431BEGINNG_5</vt:lpstr>
      <vt:lpstr>'GMIC-NC_2022-Q3_SCDPT3'!SCDPT3_431BEGINNG_6</vt:lpstr>
      <vt:lpstr>'GMIC-NC_2022-Q3_SCDPT3'!SCDPT3_431BEGINNG_7</vt:lpstr>
      <vt:lpstr>'GMIC-NC_2022-Q3_SCDPT3'!SCDPT3_431BEGINNG_8</vt:lpstr>
      <vt:lpstr>'GMIC-NC_2022-Q3_SCDPT3'!SCDPT3_431BEGINNG_9</vt:lpstr>
      <vt:lpstr>'GMIC-NC_2022-Q3_SCDPT3'!SCDPT3_431ENDINGG_10.01</vt:lpstr>
      <vt:lpstr>'GMIC-NC_2022-Q3_SCDPT3'!SCDPT3_431ENDINGG_10.02</vt:lpstr>
      <vt:lpstr>'GMIC-NC_2022-Q3_SCDPT3'!SCDPT3_431ENDINGG_10.03</vt:lpstr>
      <vt:lpstr>'GMIC-NC_2022-Q3_SCDPT3'!SCDPT3_431ENDINGG_11</vt:lpstr>
      <vt:lpstr>'GMIC-NC_2022-Q3_SCDPT3'!SCDPT3_431ENDINGG_12</vt:lpstr>
      <vt:lpstr>'GMIC-NC_2022-Q3_SCDPT3'!SCDPT3_431ENDINGG_13</vt:lpstr>
      <vt:lpstr>'GMIC-NC_2022-Q3_SCDPT3'!SCDPT3_431ENDINGG_14</vt:lpstr>
      <vt:lpstr>'GMIC-NC_2022-Q3_SCDPT3'!SCDPT3_431ENDINGG_15</vt:lpstr>
      <vt:lpstr>'GMIC-NC_2022-Q3_SCDPT3'!SCDPT3_431ENDINGG_16</vt:lpstr>
      <vt:lpstr>'GMIC-NC_2022-Q3_SCDPT3'!SCDPT3_431ENDINGG_2</vt:lpstr>
      <vt:lpstr>'GMIC-NC_2022-Q3_SCDPT3'!SCDPT3_431ENDINGG_3</vt:lpstr>
      <vt:lpstr>'GMIC-NC_2022-Q3_SCDPT3'!SCDPT3_431ENDINGG_4</vt:lpstr>
      <vt:lpstr>'GMIC-NC_2022-Q3_SCDPT3'!SCDPT3_431ENDINGG_5</vt:lpstr>
      <vt:lpstr>'GMIC-NC_2022-Q3_SCDPT3'!SCDPT3_431ENDINGG_6</vt:lpstr>
      <vt:lpstr>'GMIC-NC_2022-Q3_SCDPT3'!SCDPT3_431ENDINGG_7</vt:lpstr>
      <vt:lpstr>'GMIC-NC_2022-Q3_SCDPT3'!SCDPT3_431ENDINGG_8</vt:lpstr>
      <vt:lpstr>'GMIC-NC_2022-Q3_SCDPT3'!SCDPT3_431ENDINGG_9</vt:lpstr>
      <vt:lpstr>'GMIC-NC_2022-Q3_SCDPT3'!SCDPT3_4320000000_Range</vt:lpstr>
      <vt:lpstr>'GMIC-NC_2022-Q3_SCDPT3'!SCDPT3_4329999999_7</vt:lpstr>
      <vt:lpstr>'GMIC-NC_2022-Q3_SCDPT3'!SCDPT3_4329999999_9</vt:lpstr>
      <vt:lpstr>'GMIC-NC_2022-Q3_SCDPT3'!SCDPT3_432BEGINNG_1</vt:lpstr>
      <vt:lpstr>'GMIC-NC_2022-Q3_SCDPT3'!SCDPT3_432BEGINNG_10.01</vt:lpstr>
      <vt:lpstr>'GMIC-NC_2022-Q3_SCDPT3'!SCDPT3_432BEGINNG_10.02</vt:lpstr>
      <vt:lpstr>'GMIC-NC_2022-Q3_SCDPT3'!SCDPT3_432BEGINNG_10.03</vt:lpstr>
      <vt:lpstr>'GMIC-NC_2022-Q3_SCDPT3'!SCDPT3_432BEGINNG_11</vt:lpstr>
      <vt:lpstr>'GMIC-NC_2022-Q3_SCDPT3'!SCDPT3_432BEGINNG_12</vt:lpstr>
      <vt:lpstr>'GMIC-NC_2022-Q3_SCDPT3'!SCDPT3_432BEGINNG_13</vt:lpstr>
      <vt:lpstr>'GMIC-NC_2022-Q3_SCDPT3'!SCDPT3_432BEGINNG_14</vt:lpstr>
      <vt:lpstr>'GMIC-NC_2022-Q3_SCDPT3'!SCDPT3_432BEGINNG_15</vt:lpstr>
      <vt:lpstr>'GMIC-NC_2022-Q3_SCDPT3'!SCDPT3_432BEGINNG_16</vt:lpstr>
      <vt:lpstr>'GMIC-NC_2022-Q3_SCDPT3'!SCDPT3_432BEGINNG_2</vt:lpstr>
      <vt:lpstr>'GMIC-NC_2022-Q3_SCDPT3'!SCDPT3_432BEGINNG_3</vt:lpstr>
      <vt:lpstr>'GMIC-NC_2022-Q3_SCDPT3'!SCDPT3_432BEGINNG_4</vt:lpstr>
      <vt:lpstr>'GMIC-NC_2022-Q3_SCDPT3'!SCDPT3_432BEGINNG_5</vt:lpstr>
      <vt:lpstr>'GMIC-NC_2022-Q3_SCDPT3'!SCDPT3_432BEGINNG_6</vt:lpstr>
      <vt:lpstr>'GMIC-NC_2022-Q3_SCDPT3'!SCDPT3_432BEGINNG_7</vt:lpstr>
      <vt:lpstr>'GMIC-NC_2022-Q3_SCDPT3'!SCDPT3_432BEGINNG_8</vt:lpstr>
      <vt:lpstr>'GMIC-NC_2022-Q3_SCDPT3'!SCDPT3_432BEGINNG_9</vt:lpstr>
      <vt:lpstr>'GMIC-NC_2022-Q3_SCDPT3'!SCDPT3_432ENDINGG_10.01</vt:lpstr>
      <vt:lpstr>'GMIC-NC_2022-Q3_SCDPT3'!SCDPT3_432ENDINGG_10.02</vt:lpstr>
      <vt:lpstr>'GMIC-NC_2022-Q3_SCDPT3'!SCDPT3_432ENDINGG_10.03</vt:lpstr>
      <vt:lpstr>'GMIC-NC_2022-Q3_SCDPT3'!SCDPT3_432ENDINGG_11</vt:lpstr>
      <vt:lpstr>'GMIC-NC_2022-Q3_SCDPT3'!SCDPT3_432ENDINGG_12</vt:lpstr>
      <vt:lpstr>'GMIC-NC_2022-Q3_SCDPT3'!SCDPT3_432ENDINGG_13</vt:lpstr>
      <vt:lpstr>'GMIC-NC_2022-Q3_SCDPT3'!SCDPT3_432ENDINGG_14</vt:lpstr>
      <vt:lpstr>'GMIC-NC_2022-Q3_SCDPT3'!SCDPT3_432ENDINGG_15</vt:lpstr>
      <vt:lpstr>'GMIC-NC_2022-Q3_SCDPT3'!SCDPT3_432ENDINGG_16</vt:lpstr>
      <vt:lpstr>'GMIC-NC_2022-Q3_SCDPT3'!SCDPT3_432ENDINGG_2</vt:lpstr>
      <vt:lpstr>'GMIC-NC_2022-Q3_SCDPT3'!SCDPT3_432ENDINGG_3</vt:lpstr>
      <vt:lpstr>'GMIC-NC_2022-Q3_SCDPT3'!SCDPT3_432ENDINGG_4</vt:lpstr>
      <vt:lpstr>'GMIC-NC_2022-Q3_SCDPT3'!SCDPT3_432ENDINGG_5</vt:lpstr>
      <vt:lpstr>'GMIC-NC_2022-Q3_SCDPT3'!SCDPT3_432ENDINGG_6</vt:lpstr>
      <vt:lpstr>'GMIC-NC_2022-Q3_SCDPT3'!SCDPT3_432ENDINGG_7</vt:lpstr>
      <vt:lpstr>'GMIC-NC_2022-Q3_SCDPT3'!SCDPT3_432ENDINGG_8</vt:lpstr>
      <vt:lpstr>'GMIC-NC_2022-Q3_SCDPT3'!SCDPT3_432ENDINGG_9</vt:lpstr>
      <vt:lpstr>'GMIC-NC_2022-Q3_SCDPT3'!SCDPT3_4509999997_7</vt:lpstr>
      <vt:lpstr>'GMIC-NC_2022-Q3_SCDPT3'!SCDPT3_4509999997_9</vt:lpstr>
      <vt:lpstr>'GMIC-NC_2022-Q3_SCDPT3'!SCDPT3_4509999999_7</vt:lpstr>
      <vt:lpstr>'GMIC-NC_2022-Q3_SCDPT3'!SCDPT3_4509999999_9</vt:lpstr>
      <vt:lpstr>'GMIC-NC_2022-Q3_SCDPT3'!SCDPT3_5010000000_Range</vt:lpstr>
      <vt:lpstr>'GMIC-NC_2022-Q3_SCDPT3'!SCDPT3_5019999999_7</vt:lpstr>
      <vt:lpstr>'GMIC-NC_2022-Q3_SCDPT3'!SCDPT3_5019999999_9</vt:lpstr>
      <vt:lpstr>'GMIC-NC_2022-Q3_SCDPT3'!SCDPT3_501BEGINNG_1</vt:lpstr>
      <vt:lpstr>'GMIC-NC_2022-Q3_SCDPT3'!SCDPT3_501BEGINNG_10.01</vt:lpstr>
      <vt:lpstr>'GMIC-NC_2022-Q3_SCDPT3'!SCDPT3_501BEGINNG_10.02</vt:lpstr>
      <vt:lpstr>'GMIC-NC_2022-Q3_SCDPT3'!SCDPT3_501BEGINNG_10.03</vt:lpstr>
      <vt:lpstr>'GMIC-NC_2022-Q3_SCDPT3'!SCDPT3_501BEGINNG_11</vt:lpstr>
      <vt:lpstr>'GMIC-NC_2022-Q3_SCDPT3'!SCDPT3_501BEGINNG_12</vt:lpstr>
      <vt:lpstr>'GMIC-NC_2022-Q3_SCDPT3'!SCDPT3_501BEGINNG_13</vt:lpstr>
      <vt:lpstr>'GMIC-NC_2022-Q3_SCDPT3'!SCDPT3_501BEGINNG_14</vt:lpstr>
      <vt:lpstr>'GMIC-NC_2022-Q3_SCDPT3'!SCDPT3_501BEGINNG_15</vt:lpstr>
      <vt:lpstr>'GMIC-NC_2022-Q3_SCDPT3'!SCDPT3_501BEGINNG_16</vt:lpstr>
      <vt:lpstr>'GMIC-NC_2022-Q3_SCDPT3'!SCDPT3_501BEGINNG_2</vt:lpstr>
      <vt:lpstr>'GMIC-NC_2022-Q3_SCDPT3'!SCDPT3_501BEGINNG_3</vt:lpstr>
      <vt:lpstr>'GMIC-NC_2022-Q3_SCDPT3'!SCDPT3_501BEGINNG_4</vt:lpstr>
      <vt:lpstr>'GMIC-NC_2022-Q3_SCDPT3'!SCDPT3_501BEGINNG_5</vt:lpstr>
      <vt:lpstr>'GMIC-NC_2022-Q3_SCDPT3'!SCDPT3_501BEGINNG_6</vt:lpstr>
      <vt:lpstr>'GMIC-NC_2022-Q3_SCDPT3'!SCDPT3_501BEGINNG_7</vt:lpstr>
      <vt:lpstr>'GMIC-NC_2022-Q3_SCDPT3'!SCDPT3_501BEGINNG_8</vt:lpstr>
      <vt:lpstr>'GMIC-NC_2022-Q3_SCDPT3'!SCDPT3_501BEGINNG_9</vt:lpstr>
      <vt:lpstr>'GMIC-NC_2022-Q3_SCDPT3'!SCDPT3_501ENDINGG_10.01</vt:lpstr>
      <vt:lpstr>'GMIC-NC_2022-Q3_SCDPT3'!SCDPT3_501ENDINGG_10.02</vt:lpstr>
      <vt:lpstr>'GMIC-NC_2022-Q3_SCDPT3'!SCDPT3_501ENDINGG_10.03</vt:lpstr>
      <vt:lpstr>'GMIC-NC_2022-Q3_SCDPT3'!SCDPT3_501ENDINGG_11</vt:lpstr>
      <vt:lpstr>'GMIC-NC_2022-Q3_SCDPT3'!SCDPT3_501ENDINGG_12</vt:lpstr>
      <vt:lpstr>'GMIC-NC_2022-Q3_SCDPT3'!SCDPT3_501ENDINGG_13</vt:lpstr>
      <vt:lpstr>'GMIC-NC_2022-Q3_SCDPT3'!SCDPT3_501ENDINGG_14</vt:lpstr>
      <vt:lpstr>'GMIC-NC_2022-Q3_SCDPT3'!SCDPT3_501ENDINGG_15</vt:lpstr>
      <vt:lpstr>'GMIC-NC_2022-Q3_SCDPT3'!SCDPT3_501ENDINGG_16</vt:lpstr>
      <vt:lpstr>'GMIC-NC_2022-Q3_SCDPT3'!SCDPT3_501ENDINGG_2</vt:lpstr>
      <vt:lpstr>'GMIC-NC_2022-Q3_SCDPT3'!SCDPT3_501ENDINGG_3</vt:lpstr>
      <vt:lpstr>'GMIC-NC_2022-Q3_SCDPT3'!SCDPT3_501ENDINGG_4</vt:lpstr>
      <vt:lpstr>'GMIC-NC_2022-Q3_SCDPT3'!SCDPT3_501ENDINGG_5</vt:lpstr>
      <vt:lpstr>'GMIC-NC_2022-Q3_SCDPT3'!SCDPT3_501ENDINGG_6</vt:lpstr>
      <vt:lpstr>'GMIC-NC_2022-Q3_SCDPT3'!SCDPT3_501ENDINGG_7</vt:lpstr>
      <vt:lpstr>'GMIC-NC_2022-Q3_SCDPT3'!SCDPT3_501ENDINGG_8</vt:lpstr>
      <vt:lpstr>'GMIC-NC_2022-Q3_SCDPT3'!SCDPT3_501ENDINGG_9</vt:lpstr>
      <vt:lpstr>'GMIC-NC_2022-Q3_SCDPT3'!SCDPT3_5020000000_Range</vt:lpstr>
      <vt:lpstr>'GMIC-NC_2022-Q3_SCDPT3'!SCDPT3_5029999999_7</vt:lpstr>
      <vt:lpstr>'GMIC-NC_2022-Q3_SCDPT3'!SCDPT3_5029999999_9</vt:lpstr>
      <vt:lpstr>'GMIC-NC_2022-Q3_SCDPT3'!SCDPT3_502BEGINNG_1</vt:lpstr>
      <vt:lpstr>'GMIC-NC_2022-Q3_SCDPT3'!SCDPT3_502BEGINNG_10.01</vt:lpstr>
      <vt:lpstr>'GMIC-NC_2022-Q3_SCDPT3'!SCDPT3_502BEGINNG_10.02</vt:lpstr>
      <vt:lpstr>'GMIC-NC_2022-Q3_SCDPT3'!SCDPT3_502BEGINNG_10.03</vt:lpstr>
      <vt:lpstr>'GMIC-NC_2022-Q3_SCDPT3'!SCDPT3_502BEGINNG_11</vt:lpstr>
      <vt:lpstr>'GMIC-NC_2022-Q3_SCDPT3'!SCDPT3_502BEGINNG_12</vt:lpstr>
      <vt:lpstr>'GMIC-NC_2022-Q3_SCDPT3'!SCDPT3_502BEGINNG_13</vt:lpstr>
      <vt:lpstr>'GMIC-NC_2022-Q3_SCDPT3'!SCDPT3_502BEGINNG_14</vt:lpstr>
      <vt:lpstr>'GMIC-NC_2022-Q3_SCDPT3'!SCDPT3_502BEGINNG_15</vt:lpstr>
      <vt:lpstr>'GMIC-NC_2022-Q3_SCDPT3'!SCDPT3_502BEGINNG_16</vt:lpstr>
      <vt:lpstr>'GMIC-NC_2022-Q3_SCDPT3'!SCDPT3_502BEGINNG_2</vt:lpstr>
      <vt:lpstr>'GMIC-NC_2022-Q3_SCDPT3'!SCDPT3_502BEGINNG_3</vt:lpstr>
      <vt:lpstr>'GMIC-NC_2022-Q3_SCDPT3'!SCDPT3_502BEGINNG_4</vt:lpstr>
      <vt:lpstr>'GMIC-NC_2022-Q3_SCDPT3'!SCDPT3_502BEGINNG_5</vt:lpstr>
      <vt:lpstr>'GMIC-NC_2022-Q3_SCDPT3'!SCDPT3_502BEGINNG_6</vt:lpstr>
      <vt:lpstr>'GMIC-NC_2022-Q3_SCDPT3'!SCDPT3_502BEGINNG_7</vt:lpstr>
      <vt:lpstr>'GMIC-NC_2022-Q3_SCDPT3'!SCDPT3_502BEGINNG_8</vt:lpstr>
      <vt:lpstr>'GMIC-NC_2022-Q3_SCDPT3'!SCDPT3_502BEGINNG_9</vt:lpstr>
      <vt:lpstr>'GMIC-NC_2022-Q3_SCDPT3'!SCDPT3_502ENDINGG_10.01</vt:lpstr>
      <vt:lpstr>'GMIC-NC_2022-Q3_SCDPT3'!SCDPT3_502ENDINGG_10.02</vt:lpstr>
      <vt:lpstr>'GMIC-NC_2022-Q3_SCDPT3'!SCDPT3_502ENDINGG_10.03</vt:lpstr>
      <vt:lpstr>'GMIC-NC_2022-Q3_SCDPT3'!SCDPT3_502ENDINGG_11</vt:lpstr>
      <vt:lpstr>'GMIC-NC_2022-Q3_SCDPT3'!SCDPT3_502ENDINGG_12</vt:lpstr>
      <vt:lpstr>'GMIC-NC_2022-Q3_SCDPT3'!SCDPT3_502ENDINGG_13</vt:lpstr>
      <vt:lpstr>'GMIC-NC_2022-Q3_SCDPT3'!SCDPT3_502ENDINGG_14</vt:lpstr>
      <vt:lpstr>'GMIC-NC_2022-Q3_SCDPT3'!SCDPT3_502ENDINGG_15</vt:lpstr>
      <vt:lpstr>'GMIC-NC_2022-Q3_SCDPT3'!SCDPT3_502ENDINGG_16</vt:lpstr>
      <vt:lpstr>'GMIC-NC_2022-Q3_SCDPT3'!SCDPT3_502ENDINGG_2</vt:lpstr>
      <vt:lpstr>'GMIC-NC_2022-Q3_SCDPT3'!SCDPT3_502ENDINGG_3</vt:lpstr>
      <vt:lpstr>'GMIC-NC_2022-Q3_SCDPT3'!SCDPT3_502ENDINGG_4</vt:lpstr>
      <vt:lpstr>'GMIC-NC_2022-Q3_SCDPT3'!SCDPT3_502ENDINGG_5</vt:lpstr>
      <vt:lpstr>'GMIC-NC_2022-Q3_SCDPT3'!SCDPT3_502ENDINGG_6</vt:lpstr>
      <vt:lpstr>'GMIC-NC_2022-Q3_SCDPT3'!SCDPT3_502ENDINGG_7</vt:lpstr>
      <vt:lpstr>'GMIC-NC_2022-Q3_SCDPT3'!SCDPT3_502ENDINGG_8</vt:lpstr>
      <vt:lpstr>'GMIC-NC_2022-Q3_SCDPT3'!SCDPT3_502ENDINGG_9</vt:lpstr>
      <vt:lpstr>'GMIC-NC_2022-Q3_SCDPT3'!SCDPT3_5310000000_Range</vt:lpstr>
      <vt:lpstr>'GMIC-NC_2022-Q3_SCDPT3'!SCDPT3_5319999999_7</vt:lpstr>
      <vt:lpstr>'GMIC-NC_2022-Q3_SCDPT3'!SCDPT3_5319999999_9</vt:lpstr>
      <vt:lpstr>'GMIC-NC_2022-Q3_SCDPT3'!SCDPT3_531BEGINNG_1</vt:lpstr>
      <vt:lpstr>'GMIC-NC_2022-Q3_SCDPT3'!SCDPT3_531BEGINNG_10.01</vt:lpstr>
      <vt:lpstr>'GMIC-NC_2022-Q3_SCDPT3'!SCDPT3_531BEGINNG_10.02</vt:lpstr>
      <vt:lpstr>'GMIC-NC_2022-Q3_SCDPT3'!SCDPT3_531BEGINNG_10.03</vt:lpstr>
      <vt:lpstr>'GMIC-NC_2022-Q3_SCDPT3'!SCDPT3_531BEGINNG_11</vt:lpstr>
      <vt:lpstr>'GMIC-NC_2022-Q3_SCDPT3'!SCDPT3_531BEGINNG_12</vt:lpstr>
      <vt:lpstr>'GMIC-NC_2022-Q3_SCDPT3'!SCDPT3_531BEGINNG_13</vt:lpstr>
      <vt:lpstr>'GMIC-NC_2022-Q3_SCDPT3'!SCDPT3_531BEGINNG_14</vt:lpstr>
      <vt:lpstr>'GMIC-NC_2022-Q3_SCDPT3'!SCDPT3_531BEGINNG_15</vt:lpstr>
      <vt:lpstr>'GMIC-NC_2022-Q3_SCDPT3'!SCDPT3_531BEGINNG_16</vt:lpstr>
      <vt:lpstr>'GMIC-NC_2022-Q3_SCDPT3'!SCDPT3_531BEGINNG_2</vt:lpstr>
      <vt:lpstr>'GMIC-NC_2022-Q3_SCDPT3'!SCDPT3_531BEGINNG_3</vt:lpstr>
      <vt:lpstr>'GMIC-NC_2022-Q3_SCDPT3'!SCDPT3_531BEGINNG_4</vt:lpstr>
      <vt:lpstr>'GMIC-NC_2022-Q3_SCDPT3'!SCDPT3_531BEGINNG_5</vt:lpstr>
      <vt:lpstr>'GMIC-NC_2022-Q3_SCDPT3'!SCDPT3_531BEGINNG_6</vt:lpstr>
      <vt:lpstr>'GMIC-NC_2022-Q3_SCDPT3'!SCDPT3_531BEGINNG_7</vt:lpstr>
      <vt:lpstr>'GMIC-NC_2022-Q3_SCDPT3'!SCDPT3_531BEGINNG_8</vt:lpstr>
      <vt:lpstr>'GMIC-NC_2022-Q3_SCDPT3'!SCDPT3_531BEGINNG_9</vt:lpstr>
      <vt:lpstr>'GMIC-NC_2022-Q3_SCDPT3'!SCDPT3_531ENDINGG_10.01</vt:lpstr>
      <vt:lpstr>'GMIC-NC_2022-Q3_SCDPT3'!SCDPT3_531ENDINGG_10.02</vt:lpstr>
      <vt:lpstr>'GMIC-NC_2022-Q3_SCDPT3'!SCDPT3_531ENDINGG_10.03</vt:lpstr>
      <vt:lpstr>'GMIC-NC_2022-Q3_SCDPT3'!SCDPT3_531ENDINGG_11</vt:lpstr>
      <vt:lpstr>'GMIC-NC_2022-Q3_SCDPT3'!SCDPT3_531ENDINGG_12</vt:lpstr>
      <vt:lpstr>'GMIC-NC_2022-Q3_SCDPT3'!SCDPT3_531ENDINGG_13</vt:lpstr>
      <vt:lpstr>'GMIC-NC_2022-Q3_SCDPT3'!SCDPT3_531ENDINGG_14</vt:lpstr>
      <vt:lpstr>'GMIC-NC_2022-Q3_SCDPT3'!SCDPT3_531ENDINGG_15</vt:lpstr>
      <vt:lpstr>'GMIC-NC_2022-Q3_SCDPT3'!SCDPT3_531ENDINGG_16</vt:lpstr>
      <vt:lpstr>'GMIC-NC_2022-Q3_SCDPT3'!SCDPT3_531ENDINGG_2</vt:lpstr>
      <vt:lpstr>'GMIC-NC_2022-Q3_SCDPT3'!SCDPT3_531ENDINGG_3</vt:lpstr>
      <vt:lpstr>'GMIC-NC_2022-Q3_SCDPT3'!SCDPT3_531ENDINGG_4</vt:lpstr>
      <vt:lpstr>'GMIC-NC_2022-Q3_SCDPT3'!SCDPT3_531ENDINGG_5</vt:lpstr>
      <vt:lpstr>'GMIC-NC_2022-Q3_SCDPT3'!SCDPT3_531ENDINGG_6</vt:lpstr>
      <vt:lpstr>'GMIC-NC_2022-Q3_SCDPT3'!SCDPT3_531ENDINGG_7</vt:lpstr>
      <vt:lpstr>'GMIC-NC_2022-Q3_SCDPT3'!SCDPT3_531ENDINGG_8</vt:lpstr>
      <vt:lpstr>'GMIC-NC_2022-Q3_SCDPT3'!SCDPT3_531ENDINGG_9</vt:lpstr>
      <vt:lpstr>'GMIC-NC_2022-Q3_SCDPT3'!SCDPT3_5320000000_Range</vt:lpstr>
      <vt:lpstr>'GMIC-NC_2022-Q3_SCDPT3'!SCDPT3_5329999999_7</vt:lpstr>
      <vt:lpstr>'GMIC-NC_2022-Q3_SCDPT3'!SCDPT3_5329999999_9</vt:lpstr>
      <vt:lpstr>'GMIC-NC_2022-Q3_SCDPT3'!SCDPT3_532BEGINNG_1</vt:lpstr>
      <vt:lpstr>'GMIC-NC_2022-Q3_SCDPT3'!SCDPT3_532BEGINNG_10.01</vt:lpstr>
      <vt:lpstr>'GMIC-NC_2022-Q3_SCDPT3'!SCDPT3_532BEGINNG_10.02</vt:lpstr>
      <vt:lpstr>'GMIC-NC_2022-Q3_SCDPT3'!SCDPT3_532BEGINNG_10.03</vt:lpstr>
      <vt:lpstr>'GMIC-NC_2022-Q3_SCDPT3'!SCDPT3_532BEGINNG_11</vt:lpstr>
      <vt:lpstr>'GMIC-NC_2022-Q3_SCDPT3'!SCDPT3_532BEGINNG_12</vt:lpstr>
      <vt:lpstr>'GMIC-NC_2022-Q3_SCDPT3'!SCDPT3_532BEGINNG_13</vt:lpstr>
      <vt:lpstr>'GMIC-NC_2022-Q3_SCDPT3'!SCDPT3_532BEGINNG_14</vt:lpstr>
      <vt:lpstr>'GMIC-NC_2022-Q3_SCDPT3'!SCDPT3_532BEGINNG_15</vt:lpstr>
      <vt:lpstr>'GMIC-NC_2022-Q3_SCDPT3'!SCDPT3_532BEGINNG_16</vt:lpstr>
      <vt:lpstr>'GMIC-NC_2022-Q3_SCDPT3'!SCDPT3_532BEGINNG_2</vt:lpstr>
      <vt:lpstr>'GMIC-NC_2022-Q3_SCDPT3'!SCDPT3_532BEGINNG_3</vt:lpstr>
      <vt:lpstr>'GMIC-NC_2022-Q3_SCDPT3'!SCDPT3_532BEGINNG_4</vt:lpstr>
      <vt:lpstr>'GMIC-NC_2022-Q3_SCDPT3'!SCDPT3_532BEGINNG_5</vt:lpstr>
      <vt:lpstr>'GMIC-NC_2022-Q3_SCDPT3'!SCDPT3_532BEGINNG_6</vt:lpstr>
      <vt:lpstr>'GMIC-NC_2022-Q3_SCDPT3'!SCDPT3_532BEGINNG_7</vt:lpstr>
      <vt:lpstr>'GMIC-NC_2022-Q3_SCDPT3'!SCDPT3_532BEGINNG_8</vt:lpstr>
      <vt:lpstr>'GMIC-NC_2022-Q3_SCDPT3'!SCDPT3_532BEGINNG_9</vt:lpstr>
      <vt:lpstr>'GMIC-NC_2022-Q3_SCDPT3'!SCDPT3_532ENDINGG_10.01</vt:lpstr>
      <vt:lpstr>'GMIC-NC_2022-Q3_SCDPT3'!SCDPT3_532ENDINGG_10.02</vt:lpstr>
      <vt:lpstr>'GMIC-NC_2022-Q3_SCDPT3'!SCDPT3_532ENDINGG_10.03</vt:lpstr>
      <vt:lpstr>'GMIC-NC_2022-Q3_SCDPT3'!SCDPT3_532ENDINGG_11</vt:lpstr>
      <vt:lpstr>'GMIC-NC_2022-Q3_SCDPT3'!SCDPT3_532ENDINGG_12</vt:lpstr>
      <vt:lpstr>'GMIC-NC_2022-Q3_SCDPT3'!SCDPT3_532ENDINGG_13</vt:lpstr>
      <vt:lpstr>'GMIC-NC_2022-Q3_SCDPT3'!SCDPT3_532ENDINGG_14</vt:lpstr>
      <vt:lpstr>'GMIC-NC_2022-Q3_SCDPT3'!SCDPT3_532ENDINGG_15</vt:lpstr>
      <vt:lpstr>'GMIC-NC_2022-Q3_SCDPT3'!SCDPT3_532ENDINGG_16</vt:lpstr>
      <vt:lpstr>'GMIC-NC_2022-Q3_SCDPT3'!SCDPT3_532ENDINGG_2</vt:lpstr>
      <vt:lpstr>'GMIC-NC_2022-Q3_SCDPT3'!SCDPT3_532ENDINGG_3</vt:lpstr>
      <vt:lpstr>'GMIC-NC_2022-Q3_SCDPT3'!SCDPT3_532ENDINGG_4</vt:lpstr>
      <vt:lpstr>'GMIC-NC_2022-Q3_SCDPT3'!SCDPT3_532ENDINGG_5</vt:lpstr>
      <vt:lpstr>'GMIC-NC_2022-Q3_SCDPT3'!SCDPT3_532ENDINGG_6</vt:lpstr>
      <vt:lpstr>'GMIC-NC_2022-Q3_SCDPT3'!SCDPT3_532ENDINGG_7</vt:lpstr>
      <vt:lpstr>'GMIC-NC_2022-Q3_SCDPT3'!SCDPT3_532ENDINGG_8</vt:lpstr>
      <vt:lpstr>'GMIC-NC_2022-Q3_SCDPT3'!SCDPT3_532ENDINGG_9</vt:lpstr>
      <vt:lpstr>'GMIC-NC_2022-Q3_SCDPT3'!SCDPT3_5510000000_Range</vt:lpstr>
      <vt:lpstr>'GMIC-NC_2022-Q3_SCDPT3'!SCDPT3_5519999999_7</vt:lpstr>
      <vt:lpstr>'GMIC-NC_2022-Q3_SCDPT3'!SCDPT3_5519999999_9</vt:lpstr>
      <vt:lpstr>'GMIC-NC_2022-Q3_SCDPT3'!SCDPT3_551BEGINNG_1</vt:lpstr>
      <vt:lpstr>'GMIC-NC_2022-Q3_SCDPT3'!SCDPT3_551BEGINNG_10.01</vt:lpstr>
      <vt:lpstr>'GMIC-NC_2022-Q3_SCDPT3'!SCDPT3_551BEGINNG_10.02</vt:lpstr>
      <vt:lpstr>'GMIC-NC_2022-Q3_SCDPT3'!SCDPT3_551BEGINNG_10.03</vt:lpstr>
      <vt:lpstr>'GMIC-NC_2022-Q3_SCDPT3'!SCDPT3_551BEGINNG_11</vt:lpstr>
      <vt:lpstr>'GMIC-NC_2022-Q3_SCDPT3'!SCDPT3_551BEGINNG_12</vt:lpstr>
      <vt:lpstr>'GMIC-NC_2022-Q3_SCDPT3'!SCDPT3_551BEGINNG_13</vt:lpstr>
      <vt:lpstr>'GMIC-NC_2022-Q3_SCDPT3'!SCDPT3_551BEGINNG_14</vt:lpstr>
      <vt:lpstr>'GMIC-NC_2022-Q3_SCDPT3'!SCDPT3_551BEGINNG_15</vt:lpstr>
      <vt:lpstr>'GMIC-NC_2022-Q3_SCDPT3'!SCDPT3_551BEGINNG_16</vt:lpstr>
      <vt:lpstr>'GMIC-NC_2022-Q3_SCDPT3'!SCDPT3_551BEGINNG_2</vt:lpstr>
      <vt:lpstr>'GMIC-NC_2022-Q3_SCDPT3'!SCDPT3_551BEGINNG_3</vt:lpstr>
      <vt:lpstr>'GMIC-NC_2022-Q3_SCDPT3'!SCDPT3_551BEGINNG_4</vt:lpstr>
      <vt:lpstr>'GMIC-NC_2022-Q3_SCDPT3'!SCDPT3_551BEGINNG_5</vt:lpstr>
      <vt:lpstr>'GMIC-NC_2022-Q3_SCDPT3'!SCDPT3_551BEGINNG_6</vt:lpstr>
      <vt:lpstr>'GMIC-NC_2022-Q3_SCDPT3'!SCDPT3_551BEGINNG_7</vt:lpstr>
      <vt:lpstr>'GMIC-NC_2022-Q3_SCDPT3'!SCDPT3_551BEGINNG_8</vt:lpstr>
      <vt:lpstr>'GMIC-NC_2022-Q3_SCDPT3'!SCDPT3_551BEGINNG_9</vt:lpstr>
      <vt:lpstr>'GMIC-NC_2022-Q3_SCDPT3'!SCDPT3_551ENDINGG_10.01</vt:lpstr>
      <vt:lpstr>'GMIC-NC_2022-Q3_SCDPT3'!SCDPT3_551ENDINGG_10.02</vt:lpstr>
      <vt:lpstr>'GMIC-NC_2022-Q3_SCDPT3'!SCDPT3_551ENDINGG_10.03</vt:lpstr>
      <vt:lpstr>'GMIC-NC_2022-Q3_SCDPT3'!SCDPT3_551ENDINGG_11</vt:lpstr>
      <vt:lpstr>'GMIC-NC_2022-Q3_SCDPT3'!SCDPT3_551ENDINGG_12</vt:lpstr>
      <vt:lpstr>'GMIC-NC_2022-Q3_SCDPT3'!SCDPT3_551ENDINGG_13</vt:lpstr>
      <vt:lpstr>'GMIC-NC_2022-Q3_SCDPT3'!SCDPT3_551ENDINGG_14</vt:lpstr>
      <vt:lpstr>'GMIC-NC_2022-Q3_SCDPT3'!SCDPT3_551ENDINGG_15</vt:lpstr>
      <vt:lpstr>'GMIC-NC_2022-Q3_SCDPT3'!SCDPT3_551ENDINGG_16</vt:lpstr>
      <vt:lpstr>'GMIC-NC_2022-Q3_SCDPT3'!SCDPT3_551ENDINGG_2</vt:lpstr>
      <vt:lpstr>'GMIC-NC_2022-Q3_SCDPT3'!SCDPT3_551ENDINGG_3</vt:lpstr>
      <vt:lpstr>'GMIC-NC_2022-Q3_SCDPT3'!SCDPT3_551ENDINGG_4</vt:lpstr>
      <vt:lpstr>'GMIC-NC_2022-Q3_SCDPT3'!SCDPT3_551ENDINGG_5</vt:lpstr>
      <vt:lpstr>'GMIC-NC_2022-Q3_SCDPT3'!SCDPT3_551ENDINGG_6</vt:lpstr>
      <vt:lpstr>'GMIC-NC_2022-Q3_SCDPT3'!SCDPT3_551ENDINGG_7</vt:lpstr>
      <vt:lpstr>'GMIC-NC_2022-Q3_SCDPT3'!SCDPT3_551ENDINGG_8</vt:lpstr>
      <vt:lpstr>'GMIC-NC_2022-Q3_SCDPT3'!SCDPT3_551ENDINGG_9</vt:lpstr>
      <vt:lpstr>'GMIC-NC_2022-Q3_SCDPT3'!SCDPT3_5520000000_Range</vt:lpstr>
      <vt:lpstr>'GMIC-NC_2022-Q3_SCDPT3'!SCDPT3_5529999999_7</vt:lpstr>
      <vt:lpstr>'GMIC-NC_2022-Q3_SCDPT3'!SCDPT3_5529999999_9</vt:lpstr>
      <vt:lpstr>'GMIC-NC_2022-Q3_SCDPT3'!SCDPT3_552BEGINNG_1</vt:lpstr>
      <vt:lpstr>'GMIC-NC_2022-Q3_SCDPT3'!SCDPT3_552BEGINNG_10.01</vt:lpstr>
      <vt:lpstr>'GMIC-NC_2022-Q3_SCDPT3'!SCDPT3_552BEGINNG_10.02</vt:lpstr>
      <vt:lpstr>'GMIC-NC_2022-Q3_SCDPT3'!SCDPT3_552BEGINNG_10.03</vt:lpstr>
      <vt:lpstr>'GMIC-NC_2022-Q3_SCDPT3'!SCDPT3_552BEGINNG_11</vt:lpstr>
      <vt:lpstr>'GMIC-NC_2022-Q3_SCDPT3'!SCDPT3_552BEGINNG_12</vt:lpstr>
      <vt:lpstr>'GMIC-NC_2022-Q3_SCDPT3'!SCDPT3_552BEGINNG_13</vt:lpstr>
      <vt:lpstr>'GMIC-NC_2022-Q3_SCDPT3'!SCDPT3_552BEGINNG_14</vt:lpstr>
      <vt:lpstr>'GMIC-NC_2022-Q3_SCDPT3'!SCDPT3_552BEGINNG_15</vt:lpstr>
      <vt:lpstr>'GMIC-NC_2022-Q3_SCDPT3'!SCDPT3_552BEGINNG_16</vt:lpstr>
      <vt:lpstr>'GMIC-NC_2022-Q3_SCDPT3'!SCDPT3_552BEGINNG_2</vt:lpstr>
      <vt:lpstr>'GMIC-NC_2022-Q3_SCDPT3'!SCDPT3_552BEGINNG_3</vt:lpstr>
      <vt:lpstr>'GMIC-NC_2022-Q3_SCDPT3'!SCDPT3_552BEGINNG_4</vt:lpstr>
      <vt:lpstr>'GMIC-NC_2022-Q3_SCDPT3'!SCDPT3_552BEGINNG_5</vt:lpstr>
      <vt:lpstr>'GMIC-NC_2022-Q3_SCDPT3'!SCDPT3_552BEGINNG_6</vt:lpstr>
      <vt:lpstr>'GMIC-NC_2022-Q3_SCDPT3'!SCDPT3_552BEGINNG_7</vt:lpstr>
      <vt:lpstr>'GMIC-NC_2022-Q3_SCDPT3'!SCDPT3_552BEGINNG_8</vt:lpstr>
      <vt:lpstr>'GMIC-NC_2022-Q3_SCDPT3'!SCDPT3_552BEGINNG_9</vt:lpstr>
      <vt:lpstr>'GMIC-NC_2022-Q3_SCDPT3'!SCDPT3_552ENDINGG_10.01</vt:lpstr>
      <vt:lpstr>'GMIC-NC_2022-Q3_SCDPT3'!SCDPT3_552ENDINGG_10.02</vt:lpstr>
      <vt:lpstr>'GMIC-NC_2022-Q3_SCDPT3'!SCDPT3_552ENDINGG_10.03</vt:lpstr>
      <vt:lpstr>'GMIC-NC_2022-Q3_SCDPT3'!SCDPT3_552ENDINGG_11</vt:lpstr>
      <vt:lpstr>'GMIC-NC_2022-Q3_SCDPT3'!SCDPT3_552ENDINGG_12</vt:lpstr>
      <vt:lpstr>'GMIC-NC_2022-Q3_SCDPT3'!SCDPT3_552ENDINGG_13</vt:lpstr>
      <vt:lpstr>'GMIC-NC_2022-Q3_SCDPT3'!SCDPT3_552ENDINGG_14</vt:lpstr>
      <vt:lpstr>'GMIC-NC_2022-Q3_SCDPT3'!SCDPT3_552ENDINGG_15</vt:lpstr>
      <vt:lpstr>'GMIC-NC_2022-Q3_SCDPT3'!SCDPT3_552ENDINGG_16</vt:lpstr>
      <vt:lpstr>'GMIC-NC_2022-Q3_SCDPT3'!SCDPT3_552ENDINGG_2</vt:lpstr>
      <vt:lpstr>'GMIC-NC_2022-Q3_SCDPT3'!SCDPT3_552ENDINGG_3</vt:lpstr>
      <vt:lpstr>'GMIC-NC_2022-Q3_SCDPT3'!SCDPT3_552ENDINGG_4</vt:lpstr>
      <vt:lpstr>'GMIC-NC_2022-Q3_SCDPT3'!SCDPT3_552ENDINGG_5</vt:lpstr>
      <vt:lpstr>'GMIC-NC_2022-Q3_SCDPT3'!SCDPT3_552ENDINGG_6</vt:lpstr>
      <vt:lpstr>'GMIC-NC_2022-Q3_SCDPT3'!SCDPT3_552ENDINGG_7</vt:lpstr>
      <vt:lpstr>'GMIC-NC_2022-Q3_SCDPT3'!SCDPT3_552ENDINGG_8</vt:lpstr>
      <vt:lpstr>'GMIC-NC_2022-Q3_SCDPT3'!SCDPT3_552ENDINGG_9</vt:lpstr>
      <vt:lpstr>'GMIC-NC_2022-Q3_SCDPT3'!SCDPT3_5710000000_Range</vt:lpstr>
      <vt:lpstr>'GMIC-NC_2022-Q3_SCDPT3'!SCDPT3_5719999999_7</vt:lpstr>
      <vt:lpstr>'GMIC-NC_2022-Q3_SCDPT3'!SCDPT3_5719999999_9</vt:lpstr>
      <vt:lpstr>'GMIC-NC_2022-Q3_SCDPT3'!SCDPT3_571BEGINNG_1</vt:lpstr>
      <vt:lpstr>'GMIC-NC_2022-Q3_SCDPT3'!SCDPT3_571BEGINNG_10.01</vt:lpstr>
      <vt:lpstr>'GMIC-NC_2022-Q3_SCDPT3'!SCDPT3_571BEGINNG_10.02</vt:lpstr>
      <vt:lpstr>'GMIC-NC_2022-Q3_SCDPT3'!SCDPT3_571BEGINNG_10.03</vt:lpstr>
      <vt:lpstr>'GMIC-NC_2022-Q3_SCDPT3'!SCDPT3_571BEGINNG_11</vt:lpstr>
      <vt:lpstr>'GMIC-NC_2022-Q3_SCDPT3'!SCDPT3_571BEGINNG_12</vt:lpstr>
      <vt:lpstr>'GMIC-NC_2022-Q3_SCDPT3'!SCDPT3_571BEGINNG_13</vt:lpstr>
      <vt:lpstr>'GMIC-NC_2022-Q3_SCDPT3'!SCDPT3_571BEGINNG_14</vt:lpstr>
      <vt:lpstr>'GMIC-NC_2022-Q3_SCDPT3'!SCDPT3_571BEGINNG_15</vt:lpstr>
      <vt:lpstr>'GMIC-NC_2022-Q3_SCDPT3'!SCDPT3_571BEGINNG_16</vt:lpstr>
      <vt:lpstr>'GMIC-NC_2022-Q3_SCDPT3'!SCDPT3_571BEGINNG_2</vt:lpstr>
      <vt:lpstr>'GMIC-NC_2022-Q3_SCDPT3'!SCDPT3_571BEGINNG_3</vt:lpstr>
      <vt:lpstr>'GMIC-NC_2022-Q3_SCDPT3'!SCDPT3_571BEGINNG_4</vt:lpstr>
      <vt:lpstr>'GMIC-NC_2022-Q3_SCDPT3'!SCDPT3_571BEGINNG_5</vt:lpstr>
      <vt:lpstr>'GMIC-NC_2022-Q3_SCDPT3'!SCDPT3_571BEGINNG_6</vt:lpstr>
      <vt:lpstr>'GMIC-NC_2022-Q3_SCDPT3'!SCDPT3_571BEGINNG_7</vt:lpstr>
      <vt:lpstr>'GMIC-NC_2022-Q3_SCDPT3'!SCDPT3_571BEGINNG_8</vt:lpstr>
      <vt:lpstr>'GMIC-NC_2022-Q3_SCDPT3'!SCDPT3_571BEGINNG_9</vt:lpstr>
      <vt:lpstr>'GMIC-NC_2022-Q3_SCDPT3'!SCDPT3_571ENDINGG_10.01</vt:lpstr>
      <vt:lpstr>'GMIC-NC_2022-Q3_SCDPT3'!SCDPT3_571ENDINGG_10.02</vt:lpstr>
      <vt:lpstr>'GMIC-NC_2022-Q3_SCDPT3'!SCDPT3_571ENDINGG_10.03</vt:lpstr>
      <vt:lpstr>'GMIC-NC_2022-Q3_SCDPT3'!SCDPT3_571ENDINGG_11</vt:lpstr>
      <vt:lpstr>'GMIC-NC_2022-Q3_SCDPT3'!SCDPT3_571ENDINGG_12</vt:lpstr>
      <vt:lpstr>'GMIC-NC_2022-Q3_SCDPT3'!SCDPT3_571ENDINGG_13</vt:lpstr>
      <vt:lpstr>'GMIC-NC_2022-Q3_SCDPT3'!SCDPT3_571ENDINGG_14</vt:lpstr>
      <vt:lpstr>'GMIC-NC_2022-Q3_SCDPT3'!SCDPT3_571ENDINGG_15</vt:lpstr>
      <vt:lpstr>'GMIC-NC_2022-Q3_SCDPT3'!SCDPT3_571ENDINGG_16</vt:lpstr>
      <vt:lpstr>'GMIC-NC_2022-Q3_SCDPT3'!SCDPT3_571ENDINGG_2</vt:lpstr>
      <vt:lpstr>'GMIC-NC_2022-Q3_SCDPT3'!SCDPT3_571ENDINGG_3</vt:lpstr>
      <vt:lpstr>'GMIC-NC_2022-Q3_SCDPT3'!SCDPT3_571ENDINGG_4</vt:lpstr>
      <vt:lpstr>'GMIC-NC_2022-Q3_SCDPT3'!SCDPT3_571ENDINGG_5</vt:lpstr>
      <vt:lpstr>'GMIC-NC_2022-Q3_SCDPT3'!SCDPT3_571ENDINGG_6</vt:lpstr>
      <vt:lpstr>'GMIC-NC_2022-Q3_SCDPT3'!SCDPT3_571ENDINGG_7</vt:lpstr>
      <vt:lpstr>'GMIC-NC_2022-Q3_SCDPT3'!SCDPT3_571ENDINGG_8</vt:lpstr>
      <vt:lpstr>'GMIC-NC_2022-Q3_SCDPT3'!SCDPT3_571ENDINGG_9</vt:lpstr>
      <vt:lpstr>'GMIC-NC_2022-Q3_SCDPT3'!SCDPT3_5720000000_Range</vt:lpstr>
      <vt:lpstr>'GMIC-NC_2022-Q3_SCDPT3'!SCDPT3_5729999999_7</vt:lpstr>
      <vt:lpstr>'GMIC-NC_2022-Q3_SCDPT3'!SCDPT3_5729999999_9</vt:lpstr>
      <vt:lpstr>'GMIC-NC_2022-Q3_SCDPT3'!SCDPT3_572BEGINNG_1</vt:lpstr>
      <vt:lpstr>'GMIC-NC_2022-Q3_SCDPT3'!SCDPT3_572BEGINNG_10.01</vt:lpstr>
      <vt:lpstr>'GMIC-NC_2022-Q3_SCDPT3'!SCDPT3_572BEGINNG_10.02</vt:lpstr>
      <vt:lpstr>'GMIC-NC_2022-Q3_SCDPT3'!SCDPT3_572BEGINNG_10.03</vt:lpstr>
      <vt:lpstr>'GMIC-NC_2022-Q3_SCDPT3'!SCDPT3_572BEGINNG_11</vt:lpstr>
      <vt:lpstr>'GMIC-NC_2022-Q3_SCDPT3'!SCDPT3_572BEGINNG_12</vt:lpstr>
      <vt:lpstr>'GMIC-NC_2022-Q3_SCDPT3'!SCDPT3_572BEGINNG_13</vt:lpstr>
      <vt:lpstr>'GMIC-NC_2022-Q3_SCDPT3'!SCDPT3_572BEGINNG_14</vt:lpstr>
      <vt:lpstr>'GMIC-NC_2022-Q3_SCDPT3'!SCDPT3_572BEGINNG_15</vt:lpstr>
      <vt:lpstr>'GMIC-NC_2022-Q3_SCDPT3'!SCDPT3_572BEGINNG_16</vt:lpstr>
      <vt:lpstr>'GMIC-NC_2022-Q3_SCDPT3'!SCDPT3_572BEGINNG_2</vt:lpstr>
      <vt:lpstr>'GMIC-NC_2022-Q3_SCDPT3'!SCDPT3_572BEGINNG_3</vt:lpstr>
      <vt:lpstr>'GMIC-NC_2022-Q3_SCDPT3'!SCDPT3_572BEGINNG_4</vt:lpstr>
      <vt:lpstr>'GMIC-NC_2022-Q3_SCDPT3'!SCDPT3_572BEGINNG_5</vt:lpstr>
      <vt:lpstr>'GMIC-NC_2022-Q3_SCDPT3'!SCDPT3_572BEGINNG_6</vt:lpstr>
      <vt:lpstr>'GMIC-NC_2022-Q3_SCDPT3'!SCDPT3_572BEGINNG_7</vt:lpstr>
      <vt:lpstr>'GMIC-NC_2022-Q3_SCDPT3'!SCDPT3_572BEGINNG_8</vt:lpstr>
      <vt:lpstr>'GMIC-NC_2022-Q3_SCDPT3'!SCDPT3_572BEGINNG_9</vt:lpstr>
      <vt:lpstr>'GMIC-NC_2022-Q3_SCDPT3'!SCDPT3_572ENDINGG_10.01</vt:lpstr>
      <vt:lpstr>'GMIC-NC_2022-Q3_SCDPT3'!SCDPT3_572ENDINGG_10.02</vt:lpstr>
      <vt:lpstr>'GMIC-NC_2022-Q3_SCDPT3'!SCDPT3_572ENDINGG_10.03</vt:lpstr>
      <vt:lpstr>'GMIC-NC_2022-Q3_SCDPT3'!SCDPT3_572ENDINGG_11</vt:lpstr>
      <vt:lpstr>'GMIC-NC_2022-Q3_SCDPT3'!SCDPT3_572ENDINGG_12</vt:lpstr>
      <vt:lpstr>'GMIC-NC_2022-Q3_SCDPT3'!SCDPT3_572ENDINGG_13</vt:lpstr>
      <vt:lpstr>'GMIC-NC_2022-Q3_SCDPT3'!SCDPT3_572ENDINGG_14</vt:lpstr>
      <vt:lpstr>'GMIC-NC_2022-Q3_SCDPT3'!SCDPT3_572ENDINGG_15</vt:lpstr>
      <vt:lpstr>'GMIC-NC_2022-Q3_SCDPT3'!SCDPT3_572ENDINGG_16</vt:lpstr>
      <vt:lpstr>'GMIC-NC_2022-Q3_SCDPT3'!SCDPT3_572ENDINGG_2</vt:lpstr>
      <vt:lpstr>'GMIC-NC_2022-Q3_SCDPT3'!SCDPT3_572ENDINGG_3</vt:lpstr>
      <vt:lpstr>'GMIC-NC_2022-Q3_SCDPT3'!SCDPT3_572ENDINGG_4</vt:lpstr>
      <vt:lpstr>'GMIC-NC_2022-Q3_SCDPT3'!SCDPT3_572ENDINGG_5</vt:lpstr>
      <vt:lpstr>'GMIC-NC_2022-Q3_SCDPT3'!SCDPT3_572ENDINGG_6</vt:lpstr>
      <vt:lpstr>'GMIC-NC_2022-Q3_SCDPT3'!SCDPT3_572ENDINGG_7</vt:lpstr>
      <vt:lpstr>'GMIC-NC_2022-Q3_SCDPT3'!SCDPT3_572ENDINGG_8</vt:lpstr>
      <vt:lpstr>'GMIC-NC_2022-Q3_SCDPT3'!SCDPT3_572ENDINGG_9</vt:lpstr>
      <vt:lpstr>'GMIC-NC_2022-Q3_SCDPT3'!SCDPT3_5810000000_Range</vt:lpstr>
      <vt:lpstr>'GMIC-NC_2022-Q3_SCDPT3'!SCDPT3_5819999999_7</vt:lpstr>
      <vt:lpstr>'GMIC-NC_2022-Q3_SCDPT3'!SCDPT3_5819999999_9</vt:lpstr>
      <vt:lpstr>'GMIC-NC_2022-Q3_SCDPT3'!SCDPT3_581BEGINNG_1</vt:lpstr>
      <vt:lpstr>'GMIC-NC_2022-Q3_SCDPT3'!SCDPT3_581BEGINNG_10.01</vt:lpstr>
      <vt:lpstr>'GMIC-NC_2022-Q3_SCDPT3'!SCDPT3_581BEGINNG_10.02</vt:lpstr>
      <vt:lpstr>'GMIC-NC_2022-Q3_SCDPT3'!SCDPT3_581BEGINNG_10.03</vt:lpstr>
      <vt:lpstr>'GMIC-NC_2022-Q3_SCDPT3'!SCDPT3_581BEGINNG_11</vt:lpstr>
      <vt:lpstr>'GMIC-NC_2022-Q3_SCDPT3'!SCDPT3_581BEGINNG_12</vt:lpstr>
      <vt:lpstr>'GMIC-NC_2022-Q3_SCDPT3'!SCDPT3_581BEGINNG_13</vt:lpstr>
      <vt:lpstr>'GMIC-NC_2022-Q3_SCDPT3'!SCDPT3_581BEGINNG_14</vt:lpstr>
      <vt:lpstr>'GMIC-NC_2022-Q3_SCDPT3'!SCDPT3_581BEGINNG_15</vt:lpstr>
      <vt:lpstr>'GMIC-NC_2022-Q3_SCDPT3'!SCDPT3_581BEGINNG_16</vt:lpstr>
      <vt:lpstr>'GMIC-NC_2022-Q3_SCDPT3'!SCDPT3_581BEGINNG_2</vt:lpstr>
      <vt:lpstr>'GMIC-NC_2022-Q3_SCDPT3'!SCDPT3_581BEGINNG_3</vt:lpstr>
      <vt:lpstr>'GMIC-NC_2022-Q3_SCDPT3'!SCDPT3_581BEGINNG_4</vt:lpstr>
      <vt:lpstr>'GMIC-NC_2022-Q3_SCDPT3'!SCDPT3_581BEGINNG_5</vt:lpstr>
      <vt:lpstr>'GMIC-NC_2022-Q3_SCDPT3'!SCDPT3_581BEGINNG_6</vt:lpstr>
      <vt:lpstr>'GMIC-NC_2022-Q3_SCDPT3'!SCDPT3_581BEGINNG_7</vt:lpstr>
      <vt:lpstr>'GMIC-NC_2022-Q3_SCDPT3'!SCDPT3_581BEGINNG_8</vt:lpstr>
      <vt:lpstr>'GMIC-NC_2022-Q3_SCDPT3'!SCDPT3_581BEGINNG_9</vt:lpstr>
      <vt:lpstr>'GMIC-NC_2022-Q3_SCDPT3'!SCDPT3_581ENDINGG_10.01</vt:lpstr>
      <vt:lpstr>'GMIC-NC_2022-Q3_SCDPT3'!SCDPT3_581ENDINGG_10.02</vt:lpstr>
      <vt:lpstr>'GMIC-NC_2022-Q3_SCDPT3'!SCDPT3_581ENDINGG_10.03</vt:lpstr>
      <vt:lpstr>'GMIC-NC_2022-Q3_SCDPT3'!SCDPT3_581ENDINGG_11</vt:lpstr>
      <vt:lpstr>'GMIC-NC_2022-Q3_SCDPT3'!SCDPT3_581ENDINGG_12</vt:lpstr>
      <vt:lpstr>'GMIC-NC_2022-Q3_SCDPT3'!SCDPT3_581ENDINGG_13</vt:lpstr>
      <vt:lpstr>'GMIC-NC_2022-Q3_SCDPT3'!SCDPT3_581ENDINGG_14</vt:lpstr>
      <vt:lpstr>'GMIC-NC_2022-Q3_SCDPT3'!SCDPT3_581ENDINGG_15</vt:lpstr>
      <vt:lpstr>'GMIC-NC_2022-Q3_SCDPT3'!SCDPT3_581ENDINGG_16</vt:lpstr>
      <vt:lpstr>'GMIC-NC_2022-Q3_SCDPT3'!SCDPT3_581ENDINGG_2</vt:lpstr>
      <vt:lpstr>'GMIC-NC_2022-Q3_SCDPT3'!SCDPT3_581ENDINGG_3</vt:lpstr>
      <vt:lpstr>'GMIC-NC_2022-Q3_SCDPT3'!SCDPT3_581ENDINGG_4</vt:lpstr>
      <vt:lpstr>'GMIC-NC_2022-Q3_SCDPT3'!SCDPT3_581ENDINGG_5</vt:lpstr>
      <vt:lpstr>'GMIC-NC_2022-Q3_SCDPT3'!SCDPT3_581ENDINGG_6</vt:lpstr>
      <vt:lpstr>'GMIC-NC_2022-Q3_SCDPT3'!SCDPT3_581ENDINGG_7</vt:lpstr>
      <vt:lpstr>'GMIC-NC_2022-Q3_SCDPT3'!SCDPT3_581ENDINGG_8</vt:lpstr>
      <vt:lpstr>'GMIC-NC_2022-Q3_SCDPT3'!SCDPT3_581ENDINGG_9</vt:lpstr>
      <vt:lpstr>'GMIC-NC_2022-Q3_SCDPT3'!SCDPT3_5910000000_Range</vt:lpstr>
      <vt:lpstr>'GMIC-NC_2022-Q3_SCDPT3'!SCDPT3_5919999999_7</vt:lpstr>
      <vt:lpstr>'GMIC-NC_2022-Q3_SCDPT3'!SCDPT3_5919999999_9</vt:lpstr>
      <vt:lpstr>'GMIC-NC_2022-Q3_SCDPT3'!SCDPT3_591BEGINNG_1</vt:lpstr>
      <vt:lpstr>'GMIC-NC_2022-Q3_SCDPT3'!SCDPT3_591BEGINNG_10.01</vt:lpstr>
      <vt:lpstr>'GMIC-NC_2022-Q3_SCDPT3'!SCDPT3_591BEGINNG_10.02</vt:lpstr>
      <vt:lpstr>'GMIC-NC_2022-Q3_SCDPT3'!SCDPT3_591BEGINNG_10.03</vt:lpstr>
      <vt:lpstr>'GMIC-NC_2022-Q3_SCDPT3'!SCDPT3_591BEGINNG_11</vt:lpstr>
      <vt:lpstr>'GMIC-NC_2022-Q3_SCDPT3'!SCDPT3_591BEGINNG_12</vt:lpstr>
      <vt:lpstr>'GMIC-NC_2022-Q3_SCDPT3'!SCDPT3_591BEGINNG_13</vt:lpstr>
      <vt:lpstr>'GMIC-NC_2022-Q3_SCDPT3'!SCDPT3_591BEGINNG_14</vt:lpstr>
      <vt:lpstr>'GMIC-NC_2022-Q3_SCDPT3'!SCDPT3_591BEGINNG_15</vt:lpstr>
      <vt:lpstr>'GMIC-NC_2022-Q3_SCDPT3'!SCDPT3_591BEGINNG_16</vt:lpstr>
      <vt:lpstr>'GMIC-NC_2022-Q3_SCDPT3'!SCDPT3_591BEGINNG_2</vt:lpstr>
      <vt:lpstr>'GMIC-NC_2022-Q3_SCDPT3'!SCDPT3_591BEGINNG_3</vt:lpstr>
      <vt:lpstr>'GMIC-NC_2022-Q3_SCDPT3'!SCDPT3_591BEGINNG_4</vt:lpstr>
      <vt:lpstr>'GMIC-NC_2022-Q3_SCDPT3'!SCDPT3_591BEGINNG_5</vt:lpstr>
      <vt:lpstr>'GMIC-NC_2022-Q3_SCDPT3'!SCDPT3_591BEGINNG_6</vt:lpstr>
      <vt:lpstr>'GMIC-NC_2022-Q3_SCDPT3'!SCDPT3_591BEGINNG_7</vt:lpstr>
      <vt:lpstr>'GMIC-NC_2022-Q3_SCDPT3'!SCDPT3_591BEGINNG_8</vt:lpstr>
      <vt:lpstr>'GMIC-NC_2022-Q3_SCDPT3'!SCDPT3_591BEGINNG_9</vt:lpstr>
      <vt:lpstr>'GMIC-NC_2022-Q3_SCDPT3'!SCDPT3_591ENDINGG_10.01</vt:lpstr>
      <vt:lpstr>'GMIC-NC_2022-Q3_SCDPT3'!SCDPT3_591ENDINGG_10.02</vt:lpstr>
      <vt:lpstr>'GMIC-NC_2022-Q3_SCDPT3'!SCDPT3_591ENDINGG_10.03</vt:lpstr>
      <vt:lpstr>'GMIC-NC_2022-Q3_SCDPT3'!SCDPT3_591ENDINGG_11</vt:lpstr>
      <vt:lpstr>'GMIC-NC_2022-Q3_SCDPT3'!SCDPT3_591ENDINGG_12</vt:lpstr>
      <vt:lpstr>'GMIC-NC_2022-Q3_SCDPT3'!SCDPT3_591ENDINGG_13</vt:lpstr>
      <vt:lpstr>'GMIC-NC_2022-Q3_SCDPT3'!SCDPT3_591ENDINGG_14</vt:lpstr>
      <vt:lpstr>'GMIC-NC_2022-Q3_SCDPT3'!SCDPT3_591ENDINGG_15</vt:lpstr>
      <vt:lpstr>'GMIC-NC_2022-Q3_SCDPT3'!SCDPT3_591ENDINGG_16</vt:lpstr>
      <vt:lpstr>'GMIC-NC_2022-Q3_SCDPT3'!SCDPT3_591ENDINGG_2</vt:lpstr>
      <vt:lpstr>'GMIC-NC_2022-Q3_SCDPT3'!SCDPT3_591ENDINGG_3</vt:lpstr>
      <vt:lpstr>'GMIC-NC_2022-Q3_SCDPT3'!SCDPT3_591ENDINGG_4</vt:lpstr>
      <vt:lpstr>'GMIC-NC_2022-Q3_SCDPT3'!SCDPT3_591ENDINGG_5</vt:lpstr>
      <vt:lpstr>'GMIC-NC_2022-Q3_SCDPT3'!SCDPT3_591ENDINGG_6</vt:lpstr>
      <vt:lpstr>'GMIC-NC_2022-Q3_SCDPT3'!SCDPT3_591ENDINGG_7</vt:lpstr>
      <vt:lpstr>'GMIC-NC_2022-Q3_SCDPT3'!SCDPT3_591ENDINGG_8</vt:lpstr>
      <vt:lpstr>'GMIC-NC_2022-Q3_SCDPT3'!SCDPT3_591ENDINGG_9</vt:lpstr>
      <vt:lpstr>'GMIC-NC_2022-Q3_SCDPT3'!SCDPT3_5920000000_Range</vt:lpstr>
      <vt:lpstr>'GMIC-NC_2022-Q3_SCDPT3'!SCDPT3_5929999999_7</vt:lpstr>
      <vt:lpstr>'GMIC-NC_2022-Q3_SCDPT3'!SCDPT3_5929999999_9</vt:lpstr>
      <vt:lpstr>'GMIC-NC_2022-Q3_SCDPT3'!SCDPT3_592BEGINNG_1</vt:lpstr>
      <vt:lpstr>'GMIC-NC_2022-Q3_SCDPT3'!SCDPT3_592BEGINNG_10.01</vt:lpstr>
      <vt:lpstr>'GMIC-NC_2022-Q3_SCDPT3'!SCDPT3_592BEGINNG_10.02</vt:lpstr>
      <vt:lpstr>'GMIC-NC_2022-Q3_SCDPT3'!SCDPT3_592BEGINNG_10.03</vt:lpstr>
      <vt:lpstr>'GMIC-NC_2022-Q3_SCDPT3'!SCDPT3_592BEGINNG_11</vt:lpstr>
      <vt:lpstr>'GMIC-NC_2022-Q3_SCDPT3'!SCDPT3_592BEGINNG_12</vt:lpstr>
      <vt:lpstr>'GMIC-NC_2022-Q3_SCDPT3'!SCDPT3_592BEGINNG_13</vt:lpstr>
      <vt:lpstr>'GMIC-NC_2022-Q3_SCDPT3'!SCDPT3_592BEGINNG_14</vt:lpstr>
      <vt:lpstr>'GMIC-NC_2022-Q3_SCDPT3'!SCDPT3_592BEGINNG_15</vt:lpstr>
      <vt:lpstr>'GMIC-NC_2022-Q3_SCDPT3'!SCDPT3_592BEGINNG_16</vt:lpstr>
      <vt:lpstr>'GMIC-NC_2022-Q3_SCDPT3'!SCDPT3_592BEGINNG_2</vt:lpstr>
      <vt:lpstr>'GMIC-NC_2022-Q3_SCDPT3'!SCDPT3_592BEGINNG_3</vt:lpstr>
      <vt:lpstr>'GMIC-NC_2022-Q3_SCDPT3'!SCDPT3_592BEGINNG_4</vt:lpstr>
      <vt:lpstr>'GMIC-NC_2022-Q3_SCDPT3'!SCDPT3_592BEGINNG_5</vt:lpstr>
      <vt:lpstr>'GMIC-NC_2022-Q3_SCDPT3'!SCDPT3_592BEGINNG_6</vt:lpstr>
      <vt:lpstr>'GMIC-NC_2022-Q3_SCDPT3'!SCDPT3_592BEGINNG_7</vt:lpstr>
      <vt:lpstr>'GMIC-NC_2022-Q3_SCDPT3'!SCDPT3_592BEGINNG_8</vt:lpstr>
      <vt:lpstr>'GMIC-NC_2022-Q3_SCDPT3'!SCDPT3_592BEGINNG_9</vt:lpstr>
      <vt:lpstr>'GMIC-NC_2022-Q3_SCDPT3'!SCDPT3_592ENDINGG_10.01</vt:lpstr>
      <vt:lpstr>'GMIC-NC_2022-Q3_SCDPT3'!SCDPT3_592ENDINGG_10.02</vt:lpstr>
      <vt:lpstr>'GMIC-NC_2022-Q3_SCDPT3'!SCDPT3_592ENDINGG_10.03</vt:lpstr>
      <vt:lpstr>'GMIC-NC_2022-Q3_SCDPT3'!SCDPT3_592ENDINGG_11</vt:lpstr>
      <vt:lpstr>'GMIC-NC_2022-Q3_SCDPT3'!SCDPT3_592ENDINGG_12</vt:lpstr>
      <vt:lpstr>'GMIC-NC_2022-Q3_SCDPT3'!SCDPT3_592ENDINGG_13</vt:lpstr>
      <vt:lpstr>'GMIC-NC_2022-Q3_SCDPT3'!SCDPT3_592ENDINGG_14</vt:lpstr>
      <vt:lpstr>'GMIC-NC_2022-Q3_SCDPT3'!SCDPT3_592ENDINGG_15</vt:lpstr>
      <vt:lpstr>'GMIC-NC_2022-Q3_SCDPT3'!SCDPT3_592ENDINGG_16</vt:lpstr>
      <vt:lpstr>'GMIC-NC_2022-Q3_SCDPT3'!SCDPT3_592ENDINGG_2</vt:lpstr>
      <vt:lpstr>'GMIC-NC_2022-Q3_SCDPT3'!SCDPT3_592ENDINGG_3</vt:lpstr>
      <vt:lpstr>'GMIC-NC_2022-Q3_SCDPT3'!SCDPT3_592ENDINGG_4</vt:lpstr>
      <vt:lpstr>'GMIC-NC_2022-Q3_SCDPT3'!SCDPT3_592ENDINGG_5</vt:lpstr>
      <vt:lpstr>'GMIC-NC_2022-Q3_SCDPT3'!SCDPT3_592ENDINGG_6</vt:lpstr>
      <vt:lpstr>'GMIC-NC_2022-Q3_SCDPT3'!SCDPT3_592ENDINGG_7</vt:lpstr>
      <vt:lpstr>'GMIC-NC_2022-Q3_SCDPT3'!SCDPT3_592ENDINGG_8</vt:lpstr>
      <vt:lpstr>'GMIC-NC_2022-Q3_SCDPT3'!SCDPT3_592ENDINGG_9</vt:lpstr>
      <vt:lpstr>'GMIC-NC_2022-Q3_SCDPT3'!SCDPT3_5989999997_7</vt:lpstr>
      <vt:lpstr>'GMIC-NC_2022-Q3_SCDPT3'!SCDPT3_5989999997_9</vt:lpstr>
      <vt:lpstr>'GMIC-NC_2022-Q3_SCDPT3'!SCDPT3_5989999999_7</vt:lpstr>
      <vt:lpstr>'GMIC-NC_2022-Q3_SCDPT3'!SCDPT3_5989999999_9</vt:lpstr>
      <vt:lpstr>'GMIC-NC_2022-Q3_SCDPT3'!SCDPT3_5999999999_7</vt:lpstr>
      <vt:lpstr>'GMIC-NC_2022-Q3_SCDPT3'!SCDPT3_5999999999_9</vt:lpstr>
      <vt:lpstr>'GMIC-NC_2022-Q3_SCDPT3'!SCDPT3_6009999999_7</vt:lpstr>
      <vt:lpstr>'GMIC-NC_2022-Q3_SCDPT3'!SCDPT3_6009999999_9</vt:lpstr>
      <vt:lpstr>'GMIC-NC_2022-Q3_SCDPT4'!SCDPT4_0100000000_Range</vt:lpstr>
      <vt:lpstr>'GMIC-NC_2022-Q3_SCDPT4'!SCDPT4_0100000001_1</vt:lpstr>
      <vt:lpstr>'GMIC-NC_2022-Q3_SCDPT4'!SCDPT4_0100000001_10</vt:lpstr>
      <vt:lpstr>'GMIC-NC_2022-Q3_SCDPT4'!SCDPT4_0100000001_11</vt:lpstr>
      <vt:lpstr>'GMIC-NC_2022-Q3_SCDPT4'!SCDPT4_0100000001_12</vt:lpstr>
      <vt:lpstr>'GMIC-NC_2022-Q3_SCDPT4'!SCDPT4_0100000001_13</vt:lpstr>
      <vt:lpstr>'GMIC-NC_2022-Q3_SCDPT4'!SCDPT4_0100000001_14</vt:lpstr>
      <vt:lpstr>'GMIC-NC_2022-Q3_SCDPT4'!SCDPT4_0100000001_15</vt:lpstr>
      <vt:lpstr>'GMIC-NC_2022-Q3_SCDPT4'!SCDPT4_0100000001_16</vt:lpstr>
      <vt:lpstr>'GMIC-NC_2022-Q3_SCDPT4'!SCDPT4_0100000001_17</vt:lpstr>
      <vt:lpstr>'GMIC-NC_2022-Q3_SCDPT4'!SCDPT4_0100000001_18</vt:lpstr>
      <vt:lpstr>'GMIC-NC_2022-Q3_SCDPT4'!SCDPT4_0100000001_19</vt:lpstr>
      <vt:lpstr>'GMIC-NC_2022-Q3_SCDPT4'!SCDPT4_0100000001_2</vt:lpstr>
      <vt:lpstr>'GMIC-NC_2022-Q3_SCDPT4'!SCDPT4_0100000001_20</vt:lpstr>
      <vt:lpstr>'GMIC-NC_2022-Q3_SCDPT4'!SCDPT4_0100000001_21</vt:lpstr>
      <vt:lpstr>'GMIC-NC_2022-Q3_SCDPT4'!SCDPT4_0100000001_22.01</vt:lpstr>
      <vt:lpstr>'GMIC-NC_2022-Q3_SCDPT4'!SCDPT4_0100000001_22.02</vt:lpstr>
      <vt:lpstr>'GMIC-NC_2022-Q3_SCDPT4'!SCDPT4_0100000001_22.03</vt:lpstr>
      <vt:lpstr>'GMIC-NC_2022-Q3_SCDPT4'!SCDPT4_0100000001_24</vt:lpstr>
      <vt:lpstr>'GMIC-NC_2022-Q3_SCDPT4'!SCDPT4_0100000001_25</vt:lpstr>
      <vt:lpstr>'GMIC-NC_2022-Q3_SCDPT4'!SCDPT4_0100000001_26</vt:lpstr>
      <vt:lpstr>'GMIC-NC_2022-Q3_SCDPT4'!SCDPT4_0100000001_27</vt:lpstr>
      <vt:lpstr>'GMIC-NC_2022-Q3_SCDPT4'!SCDPT4_0100000001_28</vt:lpstr>
      <vt:lpstr>'GMIC-NC_2022-Q3_SCDPT4'!SCDPT4_0100000001_3</vt:lpstr>
      <vt:lpstr>'GMIC-NC_2022-Q3_SCDPT4'!SCDPT4_0100000001_4</vt:lpstr>
      <vt:lpstr>'GMIC-NC_2022-Q3_SCDPT4'!SCDPT4_0100000001_5</vt:lpstr>
      <vt:lpstr>'GMIC-NC_2022-Q3_SCDPT4'!SCDPT4_0100000001_7</vt:lpstr>
      <vt:lpstr>'GMIC-NC_2022-Q3_SCDPT4'!SCDPT4_0100000001_8</vt:lpstr>
      <vt:lpstr>'GMIC-NC_2022-Q3_SCDPT4'!SCDPT4_0100000001_9</vt:lpstr>
      <vt:lpstr>'GMIC-NC_2022-Q3_SCDPT4'!SCDPT4_0109999999_10</vt:lpstr>
      <vt:lpstr>'GMIC-NC_2022-Q3_SCDPT4'!SCDPT4_0109999999_11</vt:lpstr>
      <vt:lpstr>'GMIC-NC_2022-Q3_SCDPT4'!SCDPT4_0109999999_12</vt:lpstr>
      <vt:lpstr>'GMIC-NC_2022-Q3_SCDPT4'!SCDPT4_0109999999_13</vt:lpstr>
      <vt:lpstr>'GMIC-NC_2022-Q3_SCDPT4'!SCDPT4_0109999999_14</vt:lpstr>
      <vt:lpstr>'GMIC-NC_2022-Q3_SCDPT4'!SCDPT4_0109999999_15</vt:lpstr>
      <vt:lpstr>'GMIC-NC_2022-Q3_SCDPT4'!SCDPT4_0109999999_16</vt:lpstr>
      <vt:lpstr>'GMIC-NC_2022-Q3_SCDPT4'!SCDPT4_0109999999_17</vt:lpstr>
      <vt:lpstr>'GMIC-NC_2022-Q3_SCDPT4'!SCDPT4_0109999999_18</vt:lpstr>
      <vt:lpstr>'GMIC-NC_2022-Q3_SCDPT4'!SCDPT4_0109999999_19</vt:lpstr>
      <vt:lpstr>'GMIC-NC_2022-Q3_SCDPT4'!SCDPT4_0109999999_20</vt:lpstr>
      <vt:lpstr>'GMIC-NC_2022-Q3_SCDPT4'!SCDPT4_0109999999_7</vt:lpstr>
      <vt:lpstr>'GMIC-NC_2022-Q3_SCDPT4'!SCDPT4_0109999999_8</vt:lpstr>
      <vt:lpstr>'GMIC-NC_2022-Q3_SCDPT4'!SCDPT4_0109999999_9</vt:lpstr>
      <vt:lpstr>'GMIC-NC_2022-Q3_SCDPT4'!SCDPT4_010BEGINNG_1</vt:lpstr>
      <vt:lpstr>'GMIC-NC_2022-Q3_SCDPT4'!SCDPT4_010BEGINNG_10</vt:lpstr>
      <vt:lpstr>'GMIC-NC_2022-Q3_SCDPT4'!SCDPT4_010BEGINNG_11</vt:lpstr>
      <vt:lpstr>'GMIC-NC_2022-Q3_SCDPT4'!SCDPT4_010BEGINNG_12</vt:lpstr>
      <vt:lpstr>'GMIC-NC_2022-Q3_SCDPT4'!SCDPT4_010BEGINNG_13</vt:lpstr>
      <vt:lpstr>'GMIC-NC_2022-Q3_SCDPT4'!SCDPT4_010BEGINNG_14</vt:lpstr>
      <vt:lpstr>'GMIC-NC_2022-Q3_SCDPT4'!SCDPT4_010BEGINNG_15</vt:lpstr>
      <vt:lpstr>'GMIC-NC_2022-Q3_SCDPT4'!SCDPT4_010BEGINNG_16</vt:lpstr>
      <vt:lpstr>'GMIC-NC_2022-Q3_SCDPT4'!SCDPT4_010BEGINNG_17</vt:lpstr>
      <vt:lpstr>'GMIC-NC_2022-Q3_SCDPT4'!SCDPT4_010BEGINNG_18</vt:lpstr>
      <vt:lpstr>'GMIC-NC_2022-Q3_SCDPT4'!SCDPT4_010BEGINNG_19</vt:lpstr>
      <vt:lpstr>'GMIC-NC_2022-Q3_SCDPT4'!SCDPT4_010BEGINNG_2</vt:lpstr>
      <vt:lpstr>'GMIC-NC_2022-Q3_SCDPT4'!SCDPT4_010BEGINNG_20</vt:lpstr>
      <vt:lpstr>'GMIC-NC_2022-Q3_SCDPT4'!SCDPT4_010BEGINNG_21</vt:lpstr>
      <vt:lpstr>'GMIC-NC_2022-Q3_SCDPT4'!SCDPT4_010BEGINNG_22.01</vt:lpstr>
      <vt:lpstr>'GMIC-NC_2022-Q3_SCDPT4'!SCDPT4_010BEGINNG_22.02</vt:lpstr>
      <vt:lpstr>'GMIC-NC_2022-Q3_SCDPT4'!SCDPT4_010BEGINNG_22.03</vt:lpstr>
      <vt:lpstr>'GMIC-NC_2022-Q3_SCDPT4'!SCDPT4_010BEGINNG_23</vt:lpstr>
      <vt:lpstr>'GMIC-NC_2022-Q3_SCDPT4'!SCDPT4_010BEGINNG_24</vt:lpstr>
      <vt:lpstr>'GMIC-NC_2022-Q3_SCDPT4'!SCDPT4_010BEGINNG_25</vt:lpstr>
      <vt:lpstr>'GMIC-NC_2022-Q3_SCDPT4'!SCDPT4_010BEGINNG_26</vt:lpstr>
      <vt:lpstr>'GMIC-NC_2022-Q3_SCDPT4'!SCDPT4_010BEGINNG_27</vt:lpstr>
      <vt:lpstr>'GMIC-NC_2022-Q3_SCDPT4'!SCDPT4_010BEGINNG_28</vt:lpstr>
      <vt:lpstr>'GMIC-NC_2022-Q3_SCDPT4'!SCDPT4_010BEGINNG_3</vt:lpstr>
      <vt:lpstr>'GMIC-NC_2022-Q3_SCDPT4'!SCDPT4_010BEGINNG_4</vt:lpstr>
      <vt:lpstr>'GMIC-NC_2022-Q3_SCDPT4'!SCDPT4_010BEGINNG_5</vt:lpstr>
      <vt:lpstr>'GMIC-NC_2022-Q3_SCDPT4'!SCDPT4_010BEGINNG_6</vt:lpstr>
      <vt:lpstr>'GMIC-NC_2022-Q3_SCDPT4'!SCDPT4_010BEGINNG_7</vt:lpstr>
      <vt:lpstr>'GMIC-NC_2022-Q3_SCDPT4'!SCDPT4_010BEGINNG_8</vt:lpstr>
      <vt:lpstr>'GMIC-NC_2022-Q3_SCDPT4'!SCDPT4_010BEGINNG_9</vt:lpstr>
      <vt:lpstr>'GMIC-NC_2022-Q3_SCDPT4'!SCDPT4_010ENDINGG_10</vt:lpstr>
      <vt:lpstr>'GMIC-NC_2022-Q3_SCDPT4'!SCDPT4_010ENDINGG_11</vt:lpstr>
      <vt:lpstr>'GMIC-NC_2022-Q3_SCDPT4'!SCDPT4_010ENDINGG_12</vt:lpstr>
      <vt:lpstr>'GMIC-NC_2022-Q3_SCDPT4'!SCDPT4_010ENDINGG_13</vt:lpstr>
      <vt:lpstr>'GMIC-NC_2022-Q3_SCDPT4'!SCDPT4_010ENDINGG_14</vt:lpstr>
      <vt:lpstr>'GMIC-NC_2022-Q3_SCDPT4'!SCDPT4_010ENDINGG_15</vt:lpstr>
      <vt:lpstr>'GMIC-NC_2022-Q3_SCDPT4'!SCDPT4_010ENDINGG_16</vt:lpstr>
      <vt:lpstr>'GMIC-NC_2022-Q3_SCDPT4'!SCDPT4_010ENDINGG_17</vt:lpstr>
      <vt:lpstr>'GMIC-NC_2022-Q3_SCDPT4'!SCDPT4_010ENDINGG_18</vt:lpstr>
      <vt:lpstr>'GMIC-NC_2022-Q3_SCDPT4'!SCDPT4_010ENDINGG_19</vt:lpstr>
      <vt:lpstr>'GMIC-NC_2022-Q3_SCDPT4'!SCDPT4_010ENDINGG_2</vt:lpstr>
      <vt:lpstr>'GMIC-NC_2022-Q3_SCDPT4'!SCDPT4_010ENDINGG_20</vt:lpstr>
      <vt:lpstr>'GMIC-NC_2022-Q3_SCDPT4'!SCDPT4_010ENDINGG_21</vt:lpstr>
      <vt:lpstr>'GMIC-NC_2022-Q3_SCDPT4'!SCDPT4_010ENDINGG_22.01</vt:lpstr>
      <vt:lpstr>'GMIC-NC_2022-Q3_SCDPT4'!SCDPT4_010ENDINGG_22.02</vt:lpstr>
      <vt:lpstr>'GMIC-NC_2022-Q3_SCDPT4'!SCDPT4_010ENDINGG_22.03</vt:lpstr>
      <vt:lpstr>'GMIC-NC_2022-Q3_SCDPT4'!SCDPT4_010ENDINGG_23</vt:lpstr>
      <vt:lpstr>'GMIC-NC_2022-Q3_SCDPT4'!SCDPT4_010ENDINGG_24</vt:lpstr>
      <vt:lpstr>'GMIC-NC_2022-Q3_SCDPT4'!SCDPT4_010ENDINGG_25</vt:lpstr>
      <vt:lpstr>'GMIC-NC_2022-Q3_SCDPT4'!SCDPT4_010ENDINGG_26</vt:lpstr>
      <vt:lpstr>'GMIC-NC_2022-Q3_SCDPT4'!SCDPT4_010ENDINGG_27</vt:lpstr>
      <vt:lpstr>'GMIC-NC_2022-Q3_SCDPT4'!SCDPT4_010ENDINGG_28</vt:lpstr>
      <vt:lpstr>'GMIC-NC_2022-Q3_SCDPT4'!SCDPT4_010ENDINGG_3</vt:lpstr>
      <vt:lpstr>'GMIC-NC_2022-Q3_SCDPT4'!SCDPT4_010ENDINGG_4</vt:lpstr>
      <vt:lpstr>'GMIC-NC_2022-Q3_SCDPT4'!SCDPT4_010ENDINGG_5</vt:lpstr>
      <vt:lpstr>'GMIC-NC_2022-Q3_SCDPT4'!SCDPT4_010ENDINGG_6</vt:lpstr>
      <vt:lpstr>'GMIC-NC_2022-Q3_SCDPT4'!SCDPT4_010ENDINGG_7</vt:lpstr>
      <vt:lpstr>'GMIC-NC_2022-Q3_SCDPT4'!SCDPT4_010ENDINGG_8</vt:lpstr>
      <vt:lpstr>'GMIC-NC_2022-Q3_SCDPT4'!SCDPT4_010ENDINGG_9</vt:lpstr>
      <vt:lpstr>'GMIC-NC_2022-Q3_SCDPT4'!SCDPT4_0300000000_Range</vt:lpstr>
      <vt:lpstr>'GMIC-NC_2022-Q3_SCDPT4'!SCDPT4_0309999999_10</vt:lpstr>
      <vt:lpstr>'GMIC-NC_2022-Q3_SCDPT4'!SCDPT4_0309999999_11</vt:lpstr>
      <vt:lpstr>'GMIC-NC_2022-Q3_SCDPT4'!SCDPT4_0309999999_12</vt:lpstr>
      <vt:lpstr>'GMIC-NC_2022-Q3_SCDPT4'!SCDPT4_0309999999_13</vt:lpstr>
      <vt:lpstr>'GMIC-NC_2022-Q3_SCDPT4'!SCDPT4_0309999999_14</vt:lpstr>
      <vt:lpstr>'GMIC-NC_2022-Q3_SCDPT4'!SCDPT4_0309999999_15</vt:lpstr>
      <vt:lpstr>'GMIC-NC_2022-Q3_SCDPT4'!SCDPT4_0309999999_16</vt:lpstr>
      <vt:lpstr>'GMIC-NC_2022-Q3_SCDPT4'!SCDPT4_0309999999_17</vt:lpstr>
      <vt:lpstr>'GMIC-NC_2022-Q3_SCDPT4'!SCDPT4_0309999999_18</vt:lpstr>
      <vt:lpstr>'GMIC-NC_2022-Q3_SCDPT4'!SCDPT4_0309999999_19</vt:lpstr>
      <vt:lpstr>'GMIC-NC_2022-Q3_SCDPT4'!SCDPT4_0309999999_20</vt:lpstr>
      <vt:lpstr>'GMIC-NC_2022-Q3_SCDPT4'!SCDPT4_0309999999_7</vt:lpstr>
      <vt:lpstr>'GMIC-NC_2022-Q3_SCDPT4'!SCDPT4_0309999999_8</vt:lpstr>
      <vt:lpstr>'GMIC-NC_2022-Q3_SCDPT4'!SCDPT4_0309999999_9</vt:lpstr>
      <vt:lpstr>'GMIC-NC_2022-Q3_SCDPT4'!SCDPT4_030BEGINNG_1</vt:lpstr>
      <vt:lpstr>'GMIC-NC_2022-Q3_SCDPT4'!SCDPT4_030BEGINNG_10</vt:lpstr>
      <vt:lpstr>'GMIC-NC_2022-Q3_SCDPT4'!SCDPT4_030BEGINNG_11</vt:lpstr>
      <vt:lpstr>'GMIC-NC_2022-Q3_SCDPT4'!SCDPT4_030BEGINNG_12</vt:lpstr>
      <vt:lpstr>'GMIC-NC_2022-Q3_SCDPT4'!SCDPT4_030BEGINNG_13</vt:lpstr>
      <vt:lpstr>'GMIC-NC_2022-Q3_SCDPT4'!SCDPT4_030BEGINNG_14</vt:lpstr>
      <vt:lpstr>'GMIC-NC_2022-Q3_SCDPT4'!SCDPT4_030BEGINNG_15</vt:lpstr>
      <vt:lpstr>'GMIC-NC_2022-Q3_SCDPT4'!SCDPT4_030BEGINNG_16</vt:lpstr>
      <vt:lpstr>'GMIC-NC_2022-Q3_SCDPT4'!SCDPT4_030BEGINNG_17</vt:lpstr>
      <vt:lpstr>'GMIC-NC_2022-Q3_SCDPT4'!SCDPT4_030BEGINNG_18</vt:lpstr>
      <vt:lpstr>'GMIC-NC_2022-Q3_SCDPT4'!SCDPT4_030BEGINNG_19</vt:lpstr>
      <vt:lpstr>'GMIC-NC_2022-Q3_SCDPT4'!SCDPT4_030BEGINNG_2</vt:lpstr>
      <vt:lpstr>'GMIC-NC_2022-Q3_SCDPT4'!SCDPT4_030BEGINNG_20</vt:lpstr>
      <vt:lpstr>'GMIC-NC_2022-Q3_SCDPT4'!SCDPT4_030BEGINNG_21</vt:lpstr>
      <vt:lpstr>'GMIC-NC_2022-Q3_SCDPT4'!SCDPT4_030BEGINNG_22.01</vt:lpstr>
      <vt:lpstr>'GMIC-NC_2022-Q3_SCDPT4'!SCDPT4_030BEGINNG_22.02</vt:lpstr>
      <vt:lpstr>'GMIC-NC_2022-Q3_SCDPT4'!SCDPT4_030BEGINNG_22.03</vt:lpstr>
      <vt:lpstr>'GMIC-NC_2022-Q3_SCDPT4'!SCDPT4_030BEGINNG_23</vt:lpstr>
      <vt:lpstr>'GMIC-NC_2022-Q3_SCDPT4'!SCDPT4_030BEGINNG_24</vt:lpstr>
      <vt:lpstr>'GMIC-NC_2022-Q3_SCDPT4'!SCDPT4_030BEGINNG_25</vt:lpstr>
      <vt:lpstr>'GMIC-NC_2022-Q3_SCDPT4'!SCDPT4_030BEGINNG_26</vt:lpstr>
      <vt:lpstr>'GMIC-NC_2022-Q3_SCDPT4'!SCDPT4_030BEGINNG_27</vt:lpstr>
      <vt:lpstr>'GMIC-NC_2022-Q3_SCDPT4'!SCDPT4_030BEGINNG_28</vt:lpstr>
      <vt:lpstr>'GMIC-NC_2022-Q3_SCDPT4'!SCDPT4_030BEGINNG_3</vt:lpstr>
      <vt:lpstr>'GMIC-NC_2022-Q3_SCDPT4'!SCDPT4_030BEGINNG_4</vt:lpstr>
      <vt:lpstr>'GMIC-NC_2022-Q3_SCDPT4'!SCDPT4_030BEGINNG_5</vt:lpstr>
      <vt:lpstr>'GMIC-NC_2022-Q3_SCDPT4'!SCDPT4_030BEGINNG_6</vt:lpstr>
      <vt:lpstr>'GMIC-NC_2022-Q3_SCDPT4'!SCDPT4_030BEGINNG_7</vt:lpstr>
      <vt:lpstr>'GMIC-NC_2022-Q3_SCDPT4'!SCDPT4_030BEGINNG_8</vt:lpstr>
      <vt:lpstr>'GMIC-NC_2022-Q3_SCDPT4'!SCDPT4_030BEGINNG_9</vt:lpstr>
      <vt:lpstr>'GMIC-NC_2022-Q3_SCDPT4'!SCDPT4_030ENDINGG_10</vt:lpstr>
      <vt:lpstr>'GMIC-NC_2022-Q3_SCDPT4'!SCDPT4_030ENDINGG_11</vt:lpstr>
      <vt:lpstr>'GMIC-NC_2022-Q3_SCDPT4'!SCDPT4_030ENDINGG_12</vt:lpstr>
      <vt:lpstr>'GMIC-NC_2022-Q3_SCDPT4'!SCDPT4_030ENDINGG_13</vt:lpstr>
      <vt:lpstr>'GMIC-NC_2022-Q3_SCDPT4'!SCDPT4_030ENDINGG_14</vt:lpstr>
      <vt:lpstr>'GMIC-NC_2022-Q3_SCDPT4'!SCDPT4_030ENDINGG_15</vt:lpstr>
      <vt:lpstr>'GMIC-NC_2022-Q3_SCDPT4'!SCDPT4_030ENDINGG_16</vt:lpstr>
      <vt:lpstr>'GMIC-NC_2022-Q3_SCDPT4'!SCDPT4_030ENDINGG_17</vt:lpstr>
      <vt:lpstr>'GMIC-NC_2022-Q3_SCDPT4'!SCDPT4_030ENDINGG_18</vt:lpstr>
      <vt:lpstr>'GMIC-NC_2022-Q3_SCDPT4'!SCDPT4_030ENDINGG_19</vt:lpstr>
      <vt:lpstr>'GMIC-NC_2022-Q3_SCDPT4'!SCDPT4_030ENDINGG_2</vt:lpstr>
      <vt:lpstr>'GMIC-NC_2022-Q3_SCDPT4'!SCDPT4_030ENDINGG_20</vt:lpstr>
      <vt:lpstr>'GMIC-NC_2022-Q3_SCDPT4'!SCDPT4_030ENDINGG_21</vt:lpstr>
      <vt:lpstr>'GMIC-NC_2022-Q3_SCDPT4'!SCDPT4_030ENDINGG_22.01</vt:lpstr>
      <vt:lpstr>'GMIC-NC_2022-Q3_SCDPT4'!SCDPT4_030ENDINGG_22.02</vt:lpstr>
      <vt:lpstr>'GMIC-NC_2022-Q3_SCDPT4'!SCDPT4_030ENDINGG_22.03</vt:lpstr>
      <vt:lpstr>'GMIC-NC_2022-Q3_SCDPT4'!SCDPT4_030ENDINGG_23</vt:lpstr>
      <vt:lpstr>'GMIC-NC_2022-Q3_SCDPT4'!SCDPT4_030ENDINGG_24</vt:lpstr>
      <vt:lpstr>'GMIC-NC_2022-Q3_SCDPT4'!SCDPT4_030ENDINGG_25</vt:lpstr>
      <vt:lpstr>'GMIC-NC_2022-Q3_SCDPT4'!SCDPT4_030ENDINGG_26</vt:lpstr>
      <vt:lpstr>'GMIC-NC_2022-Q3_SCDPT4'!SCDPT4_030ENDINGG_27</vt:lpstr>
      <vt:lpstr>'GMIC-NC_2022-Q3_SCDPT4'!SCDPT4_030ENDINGG_28</vt:lpstr>
      <vt:lpstr>'GMIC-NC_2022-Q3_SCDPT4'!SCDPT4_030ENDINGG_3</vt:lpstr>
      <vt:lpstr>'GMIC-NC_2022-Q3_SCDPT4'!SCDPT4_030ENDINGG_4</vt:lpstr>
      <vt:lpstr>'GMIC-NC_2022-Q3_SCDPT4'!SCDPT4_030ENDINGG_5</vt:lpstr>
      <vt:lpstr>'GMIC-NC_2022-Q3_SCDPT4'!SCDPT4_030ENDINGG_6</vt:lpstr>
      <vt:lpstr>'GMIC-NC_2022-Q3_SCDPT4'!SCDPT4_030ENDINGG_7</vt:lpstr>
      <vt:lpstr>'GMIC-NC_2022-Q3_SCDPT4'!SCDPT4_030ENDINGG_8</vt:lpstr>
      <vt:lpstr>'GMIC-NC_2022-Q3_SCDPT4'!SCDPT4_030ENDINGG_9</vt:lpstr>
      <vt:lpstr>'GMIC-NC_2022-Q3_SCDPT4'!SCDPT4_0500000000_Range</vt:lpstr>
      <vt:lpstr>'GMIC-NC_2022-Q3_SCDPT4'!SCDPT4_0509999999_10</vt:lpstr>
      <vt:lpstr>'GMIC-NC_2022-Q3_SCDPT4'!SCDPT4_0509999999_11</vt:lpstr>
      <vt:lpstr>'GMIC-NC_2022-Q3_SCDPT4'!SCDPT4_0509999999_12</vt:lpstr>
      <vt:lpstr>'GMIC-NC_2022-Q3_SCDPT4'!SCDPT4_0509999999_13</vt:lpstr>
      <vt:lpstr>'GMIC-NC_2022-Q3_SCDPT4'!SCDPT4_0509999999_14</vt:lpstr>
      <vt:lpstr>'GMIC-NC_2022-Q3_SCDPT4'!SCDPT4_0509999999_15</vt:lpstr>
      <vt:lpstr>'GMIC-NC_2022-Q3_SCDPT4'!SCDPT4_0509999999_16</vt:lpstr>
      <vt:lpstr>'GMIC-NC_2022-Q3_SCDPT4'!SCDPT4_0509999999_17</vt:lpstr>
      <vt:lpstr>'GMIC-NC_2022-Q3_SCDPT4'!SCDPT4_0509999999_18</vt:lpstr>
      <vt:lpstr>'GMIC-NC_2022-Q3_SCDPT4'!SCDPT4_0509999999_19</vt:lpstr>
      <vt:lpstr>'GMIC-NC_2022-Q3_SCDPT4'!SCDPT4_0509999999_20</vt:lpstr>
      <vt:lpstr>'GMIC-NC_2022-Q3_SCDPT4'!SCDPT4_0509999999_7</vt:lpstr>
      <vt:lpstr>'GMIC-NC_2022-Q3_SCDPT4'!SCDPT4_0509999999_8</vt:lpstr>
      <vt:lpstr>'GMIC-NC_2022-Q3_SCDPT4'!SCDPT4_0509999999_9</vt:lpstr>
      <vt:lpstr>'GMIC-NC_2022-Q3_SCDPT4'!SCDPT4_050BEGINNG_1</vt:lpstr>
      <vt:lpstr>'GMIC-NC_2022-Q3_SCDPT4'!SCDPT4_050BEGINNG_10</vt:lpstr>
      <vt:lpstr>'GMIC-NC_2022-Q3_SCDPT4'!SCDPT4_050BEGINNG_11</vt:lpstr>
      <vt:lpstr>'GMIC-NC_2022-Q3_SCDPT4'!SCDPT4_050BEGINNG_12</vt:lpstr>
      <vt:lpstr>'GMIC-NC_2022-Q3_SCDPT4'!SCDPT4_050BEGINNG_13</vt:lpstr>
      <vt:lpstr>'GMIC-NC_2022-Q3_SCDPT4'!SCDPT4_050BEGINNG_14</vt:lpstr>
      <vt:lpstr>'GMIC-NC_2022-Q3_SCDPT4'!SCDPT4_050BEGINNG_15</vt:lpstr>
      <vt:lpstr>'GMIC-NC_2022-Q3_SCDPT4'!SCDPT4_050BEGINNG_16</vt:lpstr>
      <vt:lpstr>'GMIC-NC_2022-Q3_SCDPT4'!SCDPT4_050BEGINNG_17</vt:lpstr>
      <vt:lpstr>'GMIC-NC_2022-Q3_SCDPT4'!SCDPT4_050BEGINNG_18</vt:lpstr>
      <vt:lpstr>'GMIC-NC_2022-Q3_SCDPT4'!SCDPT4_050BEGINNG_19</vt:lpstr>
      <vt:lpstr>'GMIC-NC_2022-Q3_SCDPT4'!SCDPT4_050BEGINNG_2</vt:lpstr>
      <vt:lpstr>'GMIC-NC_2022-Q3_SCDPT4'!SCDPT4_050BEGINNG_20</vt:lpstr>
      <vt:lpstr>'GMIC-NC_2022-Q3_SCDPT4'!SCDPT4_050BEGINNG_21</vt:lpstr>
      <vt:lpstr>'GMIC-NC_2022-Q3_SCDPT4'!SCDPT4_050BEGINNG_22.01</vt:lpstr>
      <vt:lpstr>'GMIC-NC_2022-Q3_SCDPT4'!SCDPT4_050BEGINNG_22.02</vt:lpstr>
      <vt:lpstr>'GMIC-NC_2022-Q3_SCDPT4'!SCDPT4_050BEGINNG_22.03</vt:lpstr>
      <vt:lpstr>'GMIC-NC_2022-Q3_SCDPT4'!SCDPT4_050BEGINNG_23</vt:lpstr>
      <vt:lpstr>'GMIC-NC_2022-Q3_SCDPT4'!SCDPT4_050BEGINNG_24</vt:lpstr>
      <vt:lpstr>'GMIC-NC_2022-Q3_SCDPT4'!SCDPT4_050BEGINNG_25</vt:lpstr>
      <vt:lpstr>'GMIC-NC_2022-Q3_SCDPT4'!SCDPT4_050BEGINNG_26</vt:lpstr>
      <vt:lpstr>'GMIC-NC_2022-Q3_SCDPT4'!SCDPT4_050BEGINNG_27</vt:lpstr>
      <vt:lpstr>'GMIC-NC_2022-Q3_SCDPT4'!SCDPT4_050BEGINNG_28</vt:lpstr>
      <vt:lpstr>'GMIC-NC_2022-Q3_SCDPT4'!SCDPT4_050BEGINNG_3</vt:lpstr>
      <vt:lpstr>'GMIC-NC_2022-Q3_SCDPT4'!SCDPT4_050BEGINNG_4</vt:lpstr>
      <vt:lpstr>'GMIC-NC_2022-Q3_SCDPT4'!SCDPT4_050BEGINNG_5</vt:lpstr>
      <vt:lpstr>'GMIC-NC_2022-Q3_SCDPT4'!SCDPT4_050BEGINNG_6</vt:lpstr>
      <vt:lpstr>'GMIC-NC_2022-Q3_SCDPT4'!SCDPT4_050BEGINNG_7</vt:lpstr>
      <vt:lpstr>'GMIC-NC_2022-Q3_SCDPT4'!SCDPT4_050BEGINNG_8</vt:lpstr>
      <vt:lpstr>'GMIC-NC_2022-Q3_SCDPT4'!SCDPT4_050BEGINNG_9</vt:lpstr>
      <vt:lpstr>'GMIC-NC_2022-Q3_SCDPT4'!SCDPT4_050ENDINGG_10</vt:lpstr>
      <vt:lpstr>'GMIC-NC_2022-Q3_SCDPT4'!SCDPT4_050ENDINGG_11</vt:lpstr>
      <vt:lpstr>'GMIC-NC_2022-Q3_SCDPT4'!SCDPT4_050ENDINGG_12</vt:lpstr>
      <vt:lpstr>'GMIC-NC_2022-Q3_SCDPT4'!SCDPT4_050ENDINGG_13</vt:lpstr>
      <vt:lpstr>'GMIC-NC_2022-Q3_SCDPT4'!SCDPT4_050ENDINGG_14</vt:lpstr>
      <vt:lpstr>'GMIC-NC_2022-Q3_SCDPT4'!SCDPT4_050ENDINGG_15</vt:lpstr>
      <vt:lpstr>'GMIC-NC_2022-Q3_SCDPT4'!SCDPT4_050ENDINGG_16</vt:lpstr>
      <vt:lpstr>'GMIC-NC_2022-Q3_SCDPT4'!SCDPT4_050ENDINGG_17</vt:lpstr>
      <vt:lpstr>'GMIC-NC_2022-Q3_SCDPT4'!SCDPT4_050ENDINGG_18</vt:lpstr>
      <vt:lpstr>'GMIC-NC_2022-Q3_SCDPT4'!SCDPT4_050ENDINGG_19</vt:lpstr>
      <vt:lpstr>'GMIC-NC_2022-Q3_SCDPT4'!SCDPT4_050ENDINGG_2</vt:lpstr>
      <vt:lpstr>'GMIC-NC_2022-Q3_SCDPT4'!SCDPT4_050ENDINGG_20</vt:lpstr>
      <vt:lpstr>'GMIC-NC_2022-Q3_SCDPT4'!SCDPT4_050ENDINGG_21</vt:lpstr>
      <vt:lpstr>'GMIC-NC_2022-Q3_SCDPT4'!SCDPT4_050ENDINGG_22.01</vt:lpstr>
      <vt:lpstr>'GMIC-NC_2022-Q3_SCDPT4'!SCDPT4_050ENDINGG_22.02</vt:lpstr>
      <vt:lpstr>'GMIC-NC_2022-Q3_SCDPT4'!SCDPT4_050ENDINGG_22.03</vt:lpstr>
      <vt:lpstr>'GMIC-NC_2022-Q3_SCDPT4'!SCDPT4_050ENDINGG_23</vt:lpstr>
      <vt:lpstr>'GMIC-NC_2022-Q3_SCDPT4'!SCDPT4_050ENDINGG_24</vt:lpstr>
      <vt:lpstr>'GMIC-NC_2022-Q3_SCDPT4'!SCDPT4_050ENDINGG_25</vt:lpstr>
      <vt:lpstr>'GMIC-NC_2022-Q3_SCDPT4'!SCDPT4_050ENDINGG_26</vt:lpstr>
      <vt:lpstr>'GMIC-NC_2022-Q3_SCDPT4'!SCDPT4_050ENDINGG_27</vt:lpstr>
      <vt:lpstr>'GMIC-NC_2022-Q3_SCDPT4'!SCDPT4_050ENDINGG_28</vt:lpstr>
      <vt:lpstr>'GMIC-NC_2022-Q3_SCDPT4'!SCDPT4_050ENDINGG_3</vt:lpstr>
      <vt:lpstr>'GMIC-NC_2022-Q3_SCDPT4'!SCDPT4_050ENDINGG_4</vt:lpstr>
      <vt:lpstr>'GMIC-NC_2022-Q3_SCDPT4'!SCDPT4_050ENDINGG_5</vt:lpstr>
      <vt:lpstr>'GMIC-NC_2022-Q3_SCDPT4'!SCDPT4_050ENDINGG_6</vt:lpstr>
      <vt:lpstr>'GMIC-NC_2022-Q3_SCDPT4'!SCDPT4_050ENDINGG_7</vt:lpstr>
      <vt:lpstr>'GMIC-NC_2022-Q3_SCDPT4'!SCDPT4_050ENDINGG_8</vt:lpstr>
      <vt:lpstr>'GMIC-NC_2022-Q3_SCDPT4'!SCDPT4_050ENDINGG_9</vt:lpstr>
      <vt:lpstr>'GMIC-NC_2022-Q3_SCDPT4'!SCDPT4_0700000000_Range</vt:lpstr>
      <vt:lpstr>'GMIC-NC_2022-Q3_SCDPT4'!SCDPT4_0709999999_10</vt:lpstr>
      <vt:lpstr>'GMIC-NC_2022-Q3_SCDPT4'!SCDPT4_0709999999_11</vt:lpstr>
      <vt:lpstr>'GMIC-NC_2022-Q3_SCDPT4'!SCDPT4_0709999999_12</vt:lpstr>
      <vt:lpstr>'GMIC-NC_2022-Q3_SCDPT4'!SCDPT4_0709999999_13</vt:lpstr>
      <vt:lpstr>'GMIC-NC_2022-Q3_SCDPT4'!SCDPT4_0709999999_14</vt:lpstr>
      <vt:lpstr>'GMIC-NC_2022-Q3_SCDPT4'!SCDPT4_0709999999_15</vt:lpstr>
      <vt:lpstr>'GMIC-NC_2022-Q3_SCDPT4'!SCDPT4_0709999999_16</vt:lpstr>
      <vt:lpstr>'GMIC-NC_2022-Q3_SCDPT4'!SCDPT4_0709999999_17</vt:lpstr>
      <vt:lpstr>'GMIC-NC_2022-Q3_SCDPT4'!SCDPT4_0709999999_18</vt:lpstr>
      <vt:lpstr>'GMIC-NC_2022-Q3_SCDPT4'!SCDPT4_0709999999_19</vt:lpstr>
      <vt:lpstr>'GMIC-NC_2022-Q3_SCDPT4'!SCDPT4_0709999999_20</vt:lpstr>
      <vt:lpstr>'GMIC-NC_2022-Q3_SCDPT4'!SCDPT4_0709999999_7</vt:lpstr>
      <vt:lpstr>'GMIC-NC_2022-Q3_SCDPT4'!SCDPT4_0709999999_8</vt:lpstr>
      <vt:lpstr>'GMIC-NC_2022-Q3_SCDPT4'!SCDPT4_0709999999_9</vt:lpstr>
      <vt:lpstr>'GMIC-NC_2022-Q3_SCDPT4'!SCDPT4_070BEGINNG_1</vt:lpstr>
      <vt:lpstr>'GMIC-NC_2022-Q3_SCDPT4'!SCDPT4_070BEGINNG_10</vt:lpstr>
      <vt:lpstr>'GMIC-NC_2022-Q3_SCDPT4'!SCDPT4_070BEGINNG_11</vt:lpstr>
      <vt:lpstr>'GMIC-NC_2022-Q3_SCDPT4'!SCDPT4_070BEGINNG_12</vt:lpstr>
      <vt:lpstr>'GMIC-NC_2022-Q3_SCDPT4'!SCDPT4_070BEGINNG_13</vt:lpstr>
      <vt:lpstr>'GMIC-NC_2022-Q3_SCDPT4'!SCDPT4_070BEGINNG_14</vt:lpstr>
      <vt:lpstr>'GMIC-NC_2022-Q3_SCDPT4'!SCDPT4_070BEGINNG_15</vt:lpstr>
      <vt:lpstr>'GMIC-NC_2022-Q3_SCDPT4'!SCDPT4_070BEGINNG_16</vt:lpstr>
      <vt:lpstr>'GMIC-NC_2022-Q3_SCDPT4'!SCDPT4_070BEGINNG_17</vt:lpstr>
      <vt:lpstr>'GMIC-NC_2022-Q3_SCDPT4'!SCDPT4_070BEGINNG_18</vt:lpstr>
      <vt:lpstr>'GMIC-NC_2022-Q3_SCDPT4'!SCDPT4_070BEGINNG_19</vt:lpstr>
      <vt:lpstr>'GMIC-NC_2022-Q3_SCDPT4'!SCDPT4_070BEGINNG_2</vt:lpstr>
      <vt:lpstr>'GMIC-NC_2022-Q3_SCDPT4'!SCDPT4_070BEGINNG_20</vt:lpstr>
      <vt:lpstr>'GMIC-NC_2022-Q3_SCDPT4'!SCDPT4_070BEGINNG_21</vt:lpstr>
      <vt:lpstr>'GMIC-NC_2022-Q3_SCDPT4'!SCDPT4_070BEGINNG_22.01</vt:lpstr>
      <vt:lpstr>'GMIC-NC_2022-Q3_SCDPT4'!SCDPT4_070BEGINNG_22.02</vt:lpstr>
      <vt:lpstr>'GMIC-NC_2022-Q3_SCDPT4'!SCDPT4_070BEGINNG_22.03</vt:lpstr>
      <vt:lpstr>'GMIC-NC_2022-Q3_SCDPT4'!SCDPT4_070BEGINNG_23</vt:lpstr>
      <vt:lpstr>'GMIC-NC_2022-Q3_SCDPT4'!SCDPT4_070BEGINNG_24</vt:lpstr>
      <vt:lpstr>'GMIC-NC_2022-Q3_SCDPT4'!SCDPT4_070BEGINNG_25</vt:lpstr>
      <vt:lpstr>'GMIC-NC_2022-Q3_SCDPT4'!SCDPT4_070BEGINNG_26</vt:lpstr>
      <vt:lpstr>'GMIC-NC_2022-Q3_SCDPT4'!SCDPT4_070BEGINNG_27</vt:lpstr>
      <vt:lpstr>'GMIC-NC_2022-Q3_SCDPT4'!SCDPT4_070BEGINNG_28</vt:lpstr>
      <vt:lpstr>'GMIC-NC_2022-Q3_SCDPT4'!SCDPT4_070BEGINNG_3</vt:lpstr>
      <vt:lpstr>'GMIC-NC_2022-Q3_SCDPT4'!SCDPT4_070BEGINNG_4</vt:lpstr>
      <vt:lpstr>'GMIC-NC_2022-Q3_SCDPT4'!SCDPT4_070BEGINNG_5</vt:lpstr>
      <vt:lpstr>'GMIC-NC_2022-Q3_SCDPT4'!SCDPT4_070BEGINNG_6</vt:lpstr>
      <vt:lpstr>'GMIC-NC_2022-Q3_SCDPT4'!SCDPT4_070BEGINNG_7</vt:lpstr>
      <vt:lpstr>'GMIC-NC_2022-Q3_SCDPT4'!SCDPT4_070BEGINNG_8</vt:lpstr>
      <vt:lpstr>'GMIC-NC_2022-Q3_SCDPT4'!SCDPT4_070BEGINNG_9</vt:lpstr>
      <vt:lpstr>'GMIC-NC_2022-Q3_SCDPT4'!SCDPT4_070ENDINGG_10</vt:lpstr>
      <vt:lpstr>'GMIC-NC_2022-Q3_SCDPT4'!SCDPT4_070ENDINGG_11</vt:lpstr>
      <vt:lpstr>'GMIC-NC_2022-Q3_SCDPT4'!SCDPT4_070ENDINGG_12</vt:lpstr>
      <vt:lpstr>'GMIC-NC_2022-Q3_SCDPT4'!SCDPT4_070ENDINGG_13</vt:lpstr>
      <vt:lpstr>'GMIC-NC_2022-Q3_SCDPT4'!SCDPT4_070ENDINGG_14</vt:lpstr>
      <vt:lpstr>'GMIC-NC_2022-Q3_SCDPT4'!SCDPT4_070ENDINGG_15</vt:lpstr>
      <vt:lpstr>'GMIC-NC_2022-Q3_SCDPT4'!SCDPT4_070ENDINGG_16</vt:lpstr>
      <vt:lpstr>'GMIC-NC_2022-Q3_SCDPT4'!SCDPT4_070ENDINGG_17</vt:lpstr>
      <vt:lpstr>'GMIC-NC_2022-Q3_SCDPT4'!SCDPT4_070ENDINGG_18</vt:lpstr>
      <vt:lpstr>'GMIC-NC_2022-Q3_SCDPT4'!SCDPT4_070ENDINGG_19</vt:lpstr>
      <vt:lpstr>'GMIC-NC_2022-Q3_SCDPT4'!SCDPT4_070ENDINGG_2</vt:lpstr>
      <vt:lpstr>'GMIC-NC_2022-Q3_SCDPT4'!SCDPT4_070ENDINGG_20</vt:lpstr>
      <vt:lpstr>'GMIC-NC_2022-Q3_SCDPT4'!SCDPT4_070ENDINGG_21</vt:lpstr>
      <vt:lpstr>'GMIC-NC_2022-Q3_SCDPT4'!SCDPT4_070ENDINGG_22.01</vt:lpstr>
      <vt:lpstr>'GMIC-NC_2022-Q3_SCDPT4'!SCDPT4_070ENDINGG_22.02</vt:lpstr>
      <vt:lpstr>'GMIC-NC_2022-Q3_SCDPT4'!SCDPT4_070ENDINGG_22.03</vt:lpstr>
      <vt:lpstr>'GMIC-NC_2022-Q3_SCDPT4'!SCDPT4_070ENDINGG_23</vt:lpstr>
      <vt:lpstr>'GMIC-NC_2022-Q3_SCDPT4'!SCDPT4_070ENDINGG_24</vt:lpstr>
      <vt:lpstr>'GMIC-NC_2022-Q3_SCDPT4'!SCDPT4_070ENDINGG_25</vt:lpstr>
      <vt:lpstr>'GMIC-NC_2022-Q3_SCDPT4'!SCDPT4_070ENDINGG_26</vt:lpstr>
      <vt:lpstr>'GMIC-NC_2022-Q3_SCDPT4'!SCDPT4_070ENDINGG_27</vt:lpstr>
      <vt:lpstr>'GMIC-NC_2022-Q3_SCDPT4'!SCDPT4_070ENDINGG_28</vt:lpstr>
      <vt:lpstr>'GMIC-NC_2022-Q3_SCDPT4'!SCDPT4_070ENDINGG_3</vt:lpstr>
      <vt:lpstr>'GMIC-NC_2022-Q3_SCDPT4'!SCDPT4_070ENDINGG_4</vt:lpstr>
      <vt:lpstr>'GMIC-NC_2022-Q3_SCDPT4'!SCDPT4_070ENDINGG_5</vt:lpstr>
      <vt:lpstr>'GMIC-NC_2022-Q3_SCDPT4'!SCDPT4_070ENDINGG_6</vt:lpstr>
      <vt:lpstr>'GMIC-NC_2022-Q3_SCDPT4'!SCDPT4_070ENDINGG_7</vt:lpstr>
      <vt:lpstr>'GMIC-NC_2022-Q3_SCDPT4'!SCDPT4_070ENDINGG_8</vt:lpstr>
      <vt:lpstr>'GMIC-NC_2022-Q3_SCDPT4'!SCDPT4_070ENDINGG_9</vt:lpstr>
      <vt:lpstr>'GMIC-NC_2022-Q3_SCDPT4'!SCDPT4_0900000000_Range</vt:lpstr>
      <vt:lpstr>'GMIC-NC_2022-Q3_SCDPT4'!SCDPT4_0909999999_10</vt:lpstr>
      <vt:lpstr>'GMIC-NC_2022-Q3_SCDPT4'!SCDPT4_0909999999_11</vt:lpstr>
      <vt:lpstr>'GMIC-NC_2022-Q3_SCDPT4'!SCDPT4_0909999999_12</vt:lpstr>
      <vt:lpstr>'GMIC-NC_2022-Q3_SCDPT4'!SCDPT4_0909999999_13</vt:lpstr>
      <vt:lpstr>'GMIC-NC_2022-Q3_SCDPT4'!SCDPT4_0909999999_14</vt:lpstr>
      <vt:lpstr>'GMIC-NC_2022-Q3_SCDPT4'!SCDPT4_0909999999_15</vt:lpstr>
      <vt:lpstr>'GMIC-NC_2022-Q3_SCDPT4'!SCDPT4_0909999999_16</vt:lpstr>
      <vt:lpstr>'GMIC-NC_2022-Q3_SCDPT4'!SCDPT4_0909999999_17</vt:lpstr>
      <vt:lpstr>'GMIC-NC_2022-Q3_SCDPT4'!SCDPT4_0909999999_18</vt:lpstr>
      <vt:lpstr>'GMIC-NC_2022-Q3_SCDPT4'!SCDPT4_0909999999_19</vt:lpstr>
      <vt:lpstr>'GMIC-NC_2022-Q3_SCDPT4'!SCDPT4_0909999999_20</vt:lpstr>
      <vt:lpstr>'GMIC-NC_2022-Q3_SCDPT4'!SCDPT4_0909999999_7</vt:lpstr>
      <vt:lpstr>'GMIC-NC_2022-Q3_SCDPT4'!SCDPT4_0909999999_8</vt:lpstr>
      <vt:lpstr>'GMIC-NC_2022-Q3_SCDPT4'!SCDPT4_0909999999_9</vt:lpstr>
      <vt:lpstr>'GMIC-NC_2022-Q3_SCDPT4'!SCDPT4_090BEGINNG_1</vt:lpstr>
      <vt:lpstr>'GMIC-NC_2022-Q3_SCDPT4'!SCDPT4_090BEGINNG_10</vt:lpstr>
      <vt:lpstr>'GMIC-NC_2022-Q3_SCDPT4'!SCDPT4_090BEGINNG_11</vt:lpstr>
      <vt:lpstr>'GMIC-NC_2022-Q3_SCDPT4'!SCDPT4_090BEGINNG_12</vt:lpstr>
      <vt:lpstr>'GMIC-NC_2022-Q3_SCDPT4'!SCDPT4_090BEGINNG_13</vt:lpstr>
      <vt:lpstr>'GMIC-NC_2022-Q3_SCDPT4'!SCDPT4_090BEGINNG_14</vt:lpstr>
      <vt:lpstr>'GMIC-NC_2022-Q3_SCDPT4'!SCDPT4_090BEGINNG_15</vt:lpstr>
      <vt:lpstr>'GMIC-NC_2022-Q3_SCDPT4'!SCDPT4_090BEGINNG_16</vt:lpstr>
      <vt:lpstr>'GMIC-NC_2022-Q3_SCDPT4'!SCDPT4_090BEGINNG_17</vt:lpstr>
      <vt:lpstr>'GMIC-NC_2022-Q3_SCDPT4'!SCDPT4_090BEGINNG_18</vt:lpstr>
      <vt:lpstr>'GMIC-NC_2022-Q3_SCDPT4'!SCDPT4_090BEGINNG_19</vt:lpstr>
      <vt:lpstr>'GMIC-NC_2022-Q3_SCDPT4'!SCDPT4_090BEGINNG_2</vt:lpstr>
      <vt:lpstr>'GMIC-NC_2022-Q3_SCDPT4'!SCDPT4_090BEGINNG_20</vt:lpstr>
      <vt:lpstr>'GMIC-NC_2022-Q3_SCDPT4'!SCDPT4_090BEGINNG_21</vt:lpstr>
      <vt:lpstr>'GMIC-NC_2022-Q3_SCDPT4'!SCDPT4_090BEGINNG_22.01</vt:lpstr>
      <vt:lpstr>'GMIC-NC_2022-Q3_SCDPT4'!SCDPT4_090BEGINNG_22.02</vt:lpstr>
      <vt:lpstr>'GMIC-NC_2022-Q3_SCDPT4'!SCDPT4_090BEGINNG_22.03</vt:lpstr>
      <vt:lpstr>'GMIC-NC_2022-Q3_SCDPT4'!SCDPT4_090BEGINNG_23</vt:lpstr>
      <vt:lpstr>'GMIC-NC_2022-Q3_SCDPT4'!SCDPT4_090BEGINNG_24</vt:lpstr>
      <vt:lpstr>'GMIC-NC_2022-Q3_SCDPT4'!SCDPT4_090BEGINNG_25</vt:lpstr>
      <vt:lpstr>'GMIC-NC_2022-Q3_SCDPT4'!SCDPT4_090BEGINNG_26</vt:lpstr>
      <vt:lpstr>'GMIC-NC_2022-Q3_SCDPT4'!SCDPT4_090BEGINNG_27</vt:lpstr>
      <vt:lpstr>'GMIC-NC_2022-Q3_SCDPT4'!SCDPT4_090BEGINNG_28</vt:lpstr>
      <vt:lpstr>'GMIC-NC_2022-Q3_SCDPT4'!SCDPT4_090BEGINNG_3</vt:lpstr>
      <vt:lpstr>'GMIC-NC_2022-Q3_SCDPT4'!SCDPT4_090BEGINNG_4</vt:lpstr>
      <vt:lpstr>'GMIC-NC_2022-Q3_SCDPT4'!SCDPT4_090BEGINNG_5</vt:lpstr>
      <vt:lpstr>'GMIC-NC_2022-Q3_SCDPT4'!SCDPT4_090BEGINNG_6</vt:lpstr>
      <vt:lpstr>'GMIC-NC_2022-Q3_SCDPT4'!SCDPT4_090BEGINNG_7</vt:lpstr>
      <vt:lpstr>'GMIC-NC_2022-Q3_SCDPT4'!SCDPT4_090BEGINNG_8</vt:lpstr>
      <vt:lpstr>'GMIC-NC_2022-Q3_SCDPT4'!SCDPT4_090BEGINNG_9</vt:lpstr>
      <vt:lpstr>'GMIC-NC_2022-Q3_SCDPT4'!SCDPT4_090ENDINGG_10</vt:lpstr>
      <vt:lpstr>'GMIC-NC_2022-Q3_SCDPT4'!SCDPT4_090ENDINGG_11</vt:lpstr>
      <vt:lpstr>'GMIC-NC_2022-Q3_SCDPT4'!SCDPT4_090ENDINGG_12</vt:lpstr>
      <vt:lpstr>'GMIC-NC_2022-Q3_SCDPT4'!SCDPT4_090ENDINGG_13</vt:lpstr>
      <vt:lpstr>'GMIC-NC_2022-Q3_SCDPT4'!SCDPT4_090ENDINGG_14</vt:lpstr>
      <vt:lpstr>'GMIC-NC_2022-Q3_SCDPT4'!SCDPT4_090ENDINGG_15</vt:lpstr>
      <vt:lpstr>'GMIC-NC_2022-Q3_SCDPT4'!SCDPT4_090ENDINGG_16</vt:lpstr>
      <vt:lpstr>'GMIC-NC_2022-Q3_SCDPT4'!SCDPT4_090ENDINGG_17</vt:lpstr>
      <vt:lpstr>'GMIC-NC_2022-Q3_SCDPT4'!SCDPT4_090ENDINGG_18</vt:lpstr>
      <vt:lpstr>'GMIC-NC_2022-Q3_SCDPT4'!SCDPT4_090ENDINGG_19</vt:lpstr>
      <vt:lpstr>'GMIC-NC_2022-Q3_SCDPT4'!SCDPT4_090ENDINGG_2</vt:lpstr>
      <vt:lpstr>'GMIC-NC_2022-Q3_SCDPT4'!SCDPT4_090ENDINGG_20</vt:lpstr>
      <vt:lpstr>'GMIC-NC_2022-Q3_SCDPT4'!SCDPT4_090ENDINGG_21</vt:lpstr>
      <vt:lpstr>'GMIC-NC_2022-Q3_SCDPT4'!SCDPT4_090ENDINGG_22.01</vt:lpstr>
      <vt:lpstr>'GMIC-NC_2022-Q3_SCDPT4'!SCDPT4_090ENDINGG_22.02</vt:lpstr>
      <vt:lpstr>'GMIC-NC_2022-Q3_SCDPT4'!SCDPT4_090ENDINGG_22.03</vt:lpstr>
      <vt:lpstr>'GMIC-NC_2022-Q3_SCDPT4'!SCDPT4_090ENDINGG_23</vt:lpstr>
      <vt:lpstr>'GMIC-NC_2022-Q3_SCDPT4'!SCDPT4_090ENDINGG_24</vt:lpstr>
      <vt:lpstr>'GMIC-NC_2022-Q3_SCDPT4'!SCDPT4_090ENDINGG_25</vt:lpstr>
      <vt:lpstr>'GMIC-NC_2022-Q3_SCDPT4'!SCDPT4_090ENDINGG_26</vt:lpstr>
      <vt:lpstr>'GMIC-NC_2022-Q3_SCDPT4'!SCDPT4_090ENDINGG_27</vt:lpstr>
      <vt:lpstr>'GMIC-NC_2022-Q3_SCDPT4'!SCDPT4_090ENDINGG_28</vt:lpstr>
      <vt:lpstr>'GMIC-NC_2022-Q3_SCDPT4'!SCDPT4_090ENDINGG_3</vt:lpstr>
      <vt:lpstr>'GMIC-NC_2022-Q3_SCDPT4'!SCDPT4_090ENDINGG_4</vt:lpstr>
      <vt:lpstr>'GMIC-NC_2022-Q3_SCDPT4'!SCDPT4_090ENDINGG_5</vt:lpstr>
      <vt:lpstr>'GMIC-NC_2022-Q3_SCDPT4'!SCDPT4_090ENDINGG_6</vt:lpstr>
      <vt:lpstr>'GMIC-NC_2022-Q3_SCDPT4'!SCDPT4_090ENDINGG_7</vt:lpstr>
      <vt:lpstr>'GMIC-NC_2022-Q3_SCDPT4'!SCDPT4_090ENDINGG_8</vt:lpstr>
      <vt:lpstr>'GMIC-NC_2022-Q3_SCDPT4'!SCDPT4_090ENDINGG_9</vt:lpstr>
      <vt:lpstr>'GMIC-NC_2022-Q3_SCDPT4'!SCDPT4_1100000000_Range</vt:lpstr>
      <vt:lpstr>'GMIC-NC_2022-Q3_SCDPT4'!SCDPT4_1100000001_1</vt:lpstr>
      <vt:lpstr>'GMIC-NC_2022-Q3_SCDPT4'!SCDPT4_1100000001_10</vt:lpstr>
      <vt:lpstr>'GMIC-NC_2022-Q3_SCDPT4'!SCDPT4_1100000001_11</vt:lpstr>
      <vt:lpstr>'GMIC-NC_2022-Q3_SCDPT4'!SCDPT4_1100000001_12</vt:lpstr>
      <vt:lpstr>'GMIC-NC_2022-Q3_SCDPT4'!SCDPT4_1100000001_13</vt:lpstr>
      <vt:lpstr>'GMIC-NC_2022-Q3_SCDPT4'!SCDPT4_1100000001_14</vt:lpstr>
      <vt:lpstr>'GMIC-NC_2022-Q3_SCDPT4'!SCDPT4_1100000001_15</vt:lpstr>
      <vt:lpstr>'GMIC-NC_2022-Q3_SCDPT4'!SCDPT4_1100000001_16</vt:lpstr>
      <vt:lpstr>'GMIC-NC_2022-Q3_SCDPT4'!SCDPT4_1100000001_17</vt:lpstr>
      <vt:lpstr>'GMIC-NC_2022-Q3_SCDPT4'!SCDPT4_1100000001_18</vt:lpstr>
      <vt:lpstr>'GMIC-NC_2022-Q3_SCDPT4'!SCDPT4_1100000001_19</vt:lpstr>
      <vt:lpstr>'GMIC-NC_2022-Q3_SCDPT4'!SCDPT4_1100000001_2</vt:lpstr>
      <vt:lpstr>'GMIC-NC_2022-Q3_SCDPT4'!SCDPT4_1100000001_20</vt:lpstr>
      <vt:lpstr>'GMIC-NC_2022-Q3_SCDPT4'!SCDPT4_1100000001_21</vt:lpstr>
      <vt:lpstr>'GMIC-NC_2022-Q3_SCDPT4'!SCDPT4_1100000001_22.01</vt:lpstr>
      <vt:lpstr>'GMIC-NC_2022-Q3_SCDPT4'!SCDPT4_1100000001_22.02</vt:lpstr>
      <vt:lpstr>'GMIC-NC_2022-Q3_SCDPT4'!SCDPT4_1100000001_22.03</vt:lpstr>
      <vt:lpstr>'GMIC-NC_2022-Q3_SCDPT4'!SCDPT4_1100000001_24</vt:lpstr>
      <vt:lpstr>'GMIC-NC_2022-Q3_SCDPT4'!SCDPT4_1100000001_25</vt:lpstr>
      <vt:lpstr>'GMIC-NC_2022-Q3_SCDPT4'!SCDPT4_1100000001_26</vt:lpstr>
      <vt:lpstr>'GMIC-NC_2022-Q3_SCDPT4'!SCDPT4_1100000001_27</vt:lpstr>
      <vt:lpstr>'GMIC-NC_2022-Q3_SCDPT4'!SCDPT4_1100000001_28</vt:lpstr>
      <vt:lpstr>'GMIC-NC_2022-Q3_SCDPT4'!SCDPT4_1100000001_3</vt:lpstr>
      <vt:lpstr>'GMIC-NC_2022-Q3_SCDPT4'!SCDPT4_1100000001_4</vt:lpstr>
      <vt:lpstr>'GMIC-NC_2022-Q3_SCDPT4'!SCDPT4_1100000001_5</vt:lpstr>
      <vt:lpstr>'GMIC-NC_2022-Q3_SCDPT4'!SCDPT4_1100000001_7</vt:lpstr>
      <vt:lpstr>'GMIC-NC_2022-Q3_SCDPT4'!SCDPT4_1100000001_8</vt:lpstr>
      <vt:lpstr>'GMIC-NC_2022-Q3_SCDPT4'!SCDPT4_1100000001_9</vt:lpstr>
      <vt:lpstr>'GMIC-NC_2022-Q3_SCDPT4'!SCDPT4_1109999999_10</vt:lpstr>
      <vt:lpstr>'GMIC-NC_2022-Q3_SCDPT4'!SCDPT4_1109999999_11</vt:lpstr>
      <vt:lpstr>'GMIC-NC_2022-Q3_SCDPT4'!SCDPT4_1109999999_12</vt:lpstr>
      <vt:lpstr>'GMIC-NC_2022-Q3_SCDPT4'!SCDPT4_1109999999_13</vt:lpstr>
      <vt:lpstr>'GMIC-NC_2022-Q3_SCDPT4'!SCDPT4_1109999999_14</vt:lpstr>
      <vt:lpstr>'GMIC-NC_2022-Q3_SCDPT4'!SCDPT4_1109999999_15</vt:lpstr>
      <vt:lpstr>'GMIC-NC_2022-Q3_SCDPT4'!SCDPT4_1109999999_16</vt:lpstr>
      <vt:lpstr>'GMIC-NC_2022-Q3_SCDPT4'!SCDPT4_1109999999_17</vt:lpstr>
      <vt:lpstr>'GMIC-NC_2022-Q3_SCDPT4'!SCDPT4_1109999999_18</vt:lpstr>
      <vt:lpstr>'GMIC-NC_2022-Q3_SCDPT4'!SCDPT4_1109999999_19</vt:lpstr>
      <vt:lpstr>'GMIC-NC_2022-Q3_SCDPT4'!SCDPT4_1109999999_20</vt:lpstr>
      <vt:lpstr>'GMIC-NC_2022-Q3_SCDPT4'!SCDPT4_1109999999_7</vt:lpstr>
      <vt:lpstr>'GMIC-NC_2022-Q3_SCDPT4'!SCDPT4_1109999999_8</vt:lpstr>
      <vt:lpstr>'GMIC-NC_2022-Q3_SCDPT4'!SCDPT4_1109999999_9</vt:lpstr>
      <vt:lpstr>'GMIC-NC_2022-Q3_SCDPT4'!SCDPT4_110BEGINNG_1</vt:lpstr>
      <vt:lpstr>'GMIC-NC_2022-Q3_SCDPT4'!SCDPT4_110BEGINNG_10</vt:lpstr>
      <vt:lpstr>'GMIC-NC_2022-Q3_SCDPT4'!SCDPT4_110BEGINNG_11</vt:lpstr>
      <vt:lpstr>'GMIC-NC_2022-Q3_SCDPT4'!SCDPT4_110BEGINNG_12</vt:lpstr>
      <vt:lpstr>'GMIC-NC_2022-Q3_SCDPT4'!SCDPT4_110BEGINNG_13</vt:lpstr>
      <vt:lpstr>'GMIC-NC_2022-Q3_SCDPT4'!SCDPT4_110BEGINNG_14</vt:lpstr>
      <vt:lpstr>'GMIC-NC_2022-Q3_SCDPT4'!SCDPT4_110BEGINNG_15</vt:lpstr>
      <vt:lpstr>'GMIC-NC_2022-Q3_SCDPT4'!SCDPT4_110BEGINNG_16</vt:lpstr>
      <vt:lpstr>'GMIC-NC_2022-Q3_SCDPT4'!SCDPT4_110BEGINNG_17</vt:lpstr>
      <vt:lpstr>'GMIC-NC_2022-Q3_SCDPT4'!SCDPT4_110BEGINNG_18</vt:lpstr>
      <vt:lpstr>'GMIC-NC_2022-Q3_SCDPT4'!SCDPT4_110BEGINNG_19</vt:lpstr>
      <vt:lpstr>'GMIC-NC_2022-Q3_SCDPT4'!SCDPT4_110BEGINNG_2</vt:lpstr>
      <vt:lpstr>'GMIC-NC_2022-Q3_SCDPT4'!SCDPT4_110BEGINNG_20</vt:lpstr>
      <vt:lpstr>'GMIC-NC_2022-Q3_SCDPT4'!SCDPT4_110BEGINNG_21</vt:lpstr>
      <vt:lpstr>'GMIC-NC_2022-Q3_SCDPT4'!SCDPT4_110BEGINNG_22.01</vt:lpstr>
      <vt:lpstr>'GMIC-NC_2022-Q3_SCDPT4'!SCDPT4_110BEGINNG_22.02</vt:lpstr>
      <vt:lpstr>'GMIC-NC_2022-Q3_SCDPT4'!SCDPT4_110BEGINNG_22.03</vt:lpstr>
      <vt:lpstr>'GMIC-NC_2022-Q3_SCDPT4'!SCDPT4_110BEGINNG_23</vt:lpstr>
      <vt:lpstr>'GMIC-NC_2022-Q3_SCDPT4'!SCDPT4_110BEGINNG_24</vt:lpstr>
      <vt:lpstr>'GMIC-NC_2022-Q3_SCDPT4'!SCDPT4_110BEGINNG_25</vt:lpstr>
      <vt:lpstr>'GMIC-NC_2022-Q3_SCDPT4'!SCDPT4_110BEGINNG_26</vt:lpstr>
      <vt:lpstr>'GMIC-NC_2022-Q3_SCDPT4'!SCDPT4_110BEGINNG_27</vt:lpstr>
      <vt:lpstr>'GMIC-NC_2022-Q3_SCDPT4'!SCDPT4_110BEGINNG_28</vt:lpstr>
      <vt:lpstr>'GMIC-NC_2022-Q3_SCDPT4'!SCDPT4_110BEGINNG_3</vt:lpstr>
      <vt:lpstr>'GMIC-NC_2022-Q3_SCDPT4'!SCDPT4_110BEGINNG_4</vt:lpstr>
      <vt:lpstr>'GMIC-NC_2022-Q3_SCDPT4'!SCDPT4_110BEGINNG_5</vt:lpstr>
      <vt:lpstr>'GMIC-NC_2022-Q3_SCDPT4'!SCDPT4_110BEGINNG_6</vt:lpstr>
      <vt:lpstr>'GMIC-NC_2022-Q3_SCDPT4'!SCDPT4_110BEGINNG_7</vt:lpstr>
      <vt:lpstr>'GMIC-NC_2022-Q3_SCDPT4'!SCDPT4_110BEGINNG_8</vt:lpstr>
      <vt:lpstr>'GMIC-NC_2022-Q3_SCDPT4'!SCDPT4_110BEGINNG_9</vt:lpstr>
      <vt:lpstr>'GMIC-NC_2022-Q3_SCDPT4'!SCDPT4_110ENDINGG_10</vt:lpstr>
      <vt:lpstr>'GMIC-NC_2022-Q3_SCDPT4'!SCDPT4_110ENDINGG_11</vt:lpstr>
      <vt:lpstr>'GMIC-NC_2022-Q3_SCDPT4'!SCDPT4_110ENDINGG_12</vt:lpstr>
      <vt:lpstr>'GMIC-NC_2022-Q3_SCDPT4'!SCDPT4_110ENDINGG_13</vt:lpstr>
      <vt:lpstr>'GMIC-NC_2022-Q3_SCDPT4'!SCDPT4_110ENDINGG_14</vt:lpstr>
      <vt:lpstr>'GMIC-NC_2022-Q3_SCDPT4'!SCDPT4_110ENDINGG_15</vt:lpstr>
      <vt:lpstr>'GMIC-NC_2022-Q3_SCDPT4'!SCDPT4_110ENDINGG_16</vt:lpstr>
      <vt:lpstr>'GMIC-NC_2022-Q3_SCDPT4'!SCDPT4_110ENDINGG_17</vt:lpstr>
      <vt:lpstr>'GMIC-NC_2022-Q3_SCDPT4'!SCDPT4_110ENDINGG_18</vt:lpstr>
      <vt:lpstr>'GMIC-NC_2022-Q3_SCDPT4'!SCDPT4_110ENDINGG_19</vt:lpstr>
      <vt:lpstr>'GMIC-NC_2022-Q3_SCDPT4'!SCDPT4_110ENDINGG_2</vt:lpstr>
      <vt:lpstr>'GMIC-NC_2022-Q3_SCDPT4'!SCDPT4_110ENDINGG_20</vt:lpstr>
      <vt:lpstr>'GMIC-NC_2022-Q3_SCDPT4'!SCDPT4_110ENDINGG_21</vt:lpstr>
      <vt:lpstr>'GMIC-NC_2022-Q3_SCDPT4'!SCDPT4_110ENDINGG_22.01</vt:lpstr>
      <vt:lpstr>'GMIC-NC_2022-Q3_SCDPT4'!SCDPT4_110ENDINGG_22.02</vt:lpstr>
      <vt:lpstr>'GMIC-NC_2022-Q3_SCDPT4'!SCDPT4_110ENDINGG_22.03</vt:lpstr>
      <vt:lpstr>'GMIC-NC_2022-Q3_SCDPT4'!SCDPT4_110ENDINGG_23</vt:lpstr>
      <vt:lpstr>'GMIC-NC_2022-Q3_SCDPT4'!SCDPT4_110ENDINGG_24</vt:lpstr>
      <vt:lpstr>'GMIC-NC_2022-Q3_SCDPT4'!SCDPT4_110ENDINGG_25</vt:lpstr>
      <vt:lpstr>'GMIC-NC_2022-Q3_SCDPT4'!SCDPT4_110ENDINGG_26</vt:lpstr>
      <vt:lpstr>'GMIC-NC_2022-Q3_SCDPT4'!SCDPT4_110ENDINGG_27</vt:lpstr>
      <vt:lpstr>'GMIC-NC_2022-Q3_SCDPT4'!SCDPT4_110ENDINGG_28</vt:lpstr>
      <vt:lpstr>'GMIC-NC_2022-Q3_SCDPT4'!SCDPT4_110ENDINGG_3</vt:lpstr>
      <vt:lpstr>'GMIC-NC_2022-Q3_SCDPT4'!SCDPT4_110ENDINGG_4</vt:lpstr>
      <vt:lpstr>'GMIC-NC_2022-Q3_SCDPT4'!SCDPT4_110ENDINGG_5</vt:lpstr>
      <vt:lpstr>'GMIC-NC_2022-Q3_SCDPT4'!SCDPT4_110ENDINGG_6</vt:lpstr>
      <vt:lpstr>'GMIC-NC_2022-Q3_SCDPT4'!SCDPT4_110ENDINGG_7</vt:lpstr>
      <vt:lpstr>'GMIC-NC_2022-Q3_SCDPT4'!SCDPT4_110ENDINGG_8</vt:lpstr>
      <vt:lpstr>'GMIC-NC_2022-Q3_SCDPT4'!SCDPT4_110ENDINGG_9</vt:lpstr>
      <vt:lpstr>'GMIC-NC_2022-Q3_SCDPT4'!SCDPT4_1300000000_Range</vt:lpstr>
      <vt:lpstr>'GMIC-NC_2022-Q3_SCDPT4'!SCDPT4_1309999999_10</vt:lpstr>
      <vt:lpstr>'GMIC-NC_2022-Q3_SCDPT4'!SCDPT4_1309999999_11</vt:lpstr>
      <vt:lpstr>'GMIC-NC_2022-Q3_SCDPT4'!SCDPT4_1309999999_12</vt:lpstr>
      <vt:lpstr>'GMIC-NC_2022-Q3_SCDPT4'!SCDPT4_1309999999_13</vt:lpstr>
      <vt:lpstr>'GMIC-NC_2022-Q3_SCDPT4'!SCDPT4_1309999999_14</vt:lpstr>
      <vt:lpstr>'GMIC-NC_2022-Q3_SCDPT4'!SCDPT4_1309999999_15</vt:lpstr>
      <vt:lpstr>'GMIC-NC_2022-Q3_SCDPT4'!SCDPT4_1309999999_16</vt:lpstr>
      <vt:lpstr>'GMIC-NC_2022-Q3_SCDPT4'!SCDPT4_1309999999_17</vt:lpstr>
      <vt:lpstr>'GMIC-NC_2022-Q3_SCDPT4'!SCDPT4_1309999999_18</vt:lpstr>
      <vt:lpstr>'GMIC-NC_2022-Q3_SCDPT4'!SCDPT4_1309999999_19</vt:lpstr>
      <vt:lpstr>'GMIC-NC_2022-Q3_SCDPT4'!SCDPT4_1309999999_20</vt:lpstr>
      <vt:lpstr>'GMIC-NC_2022-Q3_SCDPT4'!SCDPT4_1309999999_7</vt:lpstr>
      <vt:lpstr>'GMIC-NC_2022-Q3_SCDPT4'!SCDPT4_1309999999_8</vt:lpstr>
      <vt:lpstr>'GMIC-NC_2022-Q3_SCDPT4'!SCDPT4_1309999999_9</vt:lpstr>
      <vt:lpstr>'GMIC-NC_2022-Q3_SCDPT4'!SCDPT4_130BEGINNG_1</vt:lpstr>
      <vt:lpstr>'GMIC-NC_2022-Q3_SCDPT4'!SCDPT4_130BEGINNG_10</vt:lpstr>
      <vt:lpstr>'GMIC-NC_2022-Q3_SCDPT4'!SCDPT4_130BEGINNG_11</vt:lpstr>
      <vt:lpstr>'GMIC-NC_2022-Q3_SCDPT4'!SCDPT4_130BEGINNG_12</vt:lpstr>
      <vt:lpstr>'GMIC-NC_2022-Q3_SCDPT4'!SCDPT4_130BEGINNG_13</vt:lpstr>
      <vt:lpstr>'GMIC-NC_2022-Q3_SCDPT4'!SCDPT4_130BEGINNG_14</vt:lpstr>
      <vt:lpstr>'GMIC-NC_2022-Q3_SCDPT4'!SCDPT4_130BEGINNG_15</vt:lpstr>
      <vt:lpstr>'GMIC-NC_2022-Q3_SCDPT4'!SCDPT4_130BEGINNG_16</vt:lpstr>
      <vt:lpstr>'GMIC-NC_2022-Q3_SCDPT4'!SCDPT4_130BEGINNG_17</vt:lpstr>
      <vt:lpstr>'GMIC-NC_2022-Q3_SCDPT4'!SCDPT4_130BEGINNG_18</vt:lpstr>
      <vt:lpstr>'GMIC-NC_2022-Q3_SCDPT4'!SCDPT4_130BEGINNG_19</vt:lpstr>
      <vt:lpstr>'GMIC-NC_2022-Q3_SCDPT4'!SCDPT4_130BEGINNG_2</vt:lpstr>
      <vt:lpstr>'GMIC-NC_2022-Q3_SCDPT4'!SCDPT4_130BEGINNG_20</vt:lpstr>
      <vt:lpstr>'GMIC-NC_2022-Q3_SCDPT4'!SCDPT4_130BEGINNG_21</vt:lpstr>
      <vt:lpstr>'GMIC-NC_2022-Q3_SCDPT4'!SCDPT4_130BEGINNG_22.01</vt:lpstr>
      <vt:lpstr>'GMIC-NC_2022-Q3_SCDPT4'!SCDPT4_130BEGINNG_22.02</vt:lpstr>
      <vt:lpstr>'GMIC-NC_2022-Q3_SCDPT4'!SCDPT4_130BEGINNG_22.03</vt:lpstr>
      <vt:lpstr>'GMIC-NC_2022-Q3_SCDPT4'!SCDPT4_130BEGINNG_23</vt:lpstr>
      <vt:lpstr>'GMIC-NC_2022-Q3_SCDPT4'!SCDPT4_130BEGINNG_24</vt:lpstr>
      <vt:lpstr>'GMIC-NC_2022-Q3_SCDPT4'!SCDPT4_130BEGINNG_25</vt:lpstr>
      <vt:lpstr>'GMIC-NC_2022-Q3_SCDPT4'!SCDPT4_130BEGINNG_26</vt:lpstr>
      <vt:lpstr>'GMIC-NC_2022-Q3_SCDPT4'!SCDPT4_130BEGINNG_27</vt:lpstr>
      <vt:lpstr>'GMIC-NC_2022-Q3_SCDPT4'!SCDPT4_130BEGINNG_28</vt:lpstr>
      <vt:lpstr>'GMIC-NC_2022-Q3_SCDPT4'!SCDPT4_130BEGINNG_3</vt:lpstr>
      <vt:lpstr>'GMIC-NC_2022-Q3_SCDPT4'!SCDPT4_130BEGINNG_4</vt:lpstr>
      <vt:lpstr>'GMIC-NC_2022-Q3_SCDPT4'!SCDPT4_130BEGINNG_5</vt:lpstr>
      <vt:lpstr>'GMIC-NC_2022-Q3_SCDPT4'!SCDPT4_130BEGINNG_6</vt:lpstr>
      <vt:lpstr>'GMIC-NC_2022-Q3_SCDPT4'!SCDPT4_130BEGINNG_7</vt:lpstr>
      <vt:lpstr>'GMIC-NC_2022-Q3_SCDPT4'!SCDPT4_130BEGINNG_8</vt:lpstr>
      <vt:lpstr>'GMIC-NC_2022-Q3_SCDPT4'!SCDPT4_130BEGINNG_9</vt:lpstr>
      <vt:lpstr>'GMIC-NC_2022-Q3_SCDPT4'!SCDPT4_130ENDINGG_10</vt:lpstr>
      <vt:lpstr>'GMIC-NC_2022-Q3_SCDPT4'!SCDPT4_130ENDINGG_11</vt:lpstr>
      <vt:lpstr>'GMIC-NC_2022-Q3_SCDPT4'!SCDPT4_130ENDINGG_12</vt:lpstr>
      <vt:lpstr>'GMIC-NC_2022-Q3_SCDPT4'!SCDPT4_130ENDINGG_13</vt:lpstr>
      <vt:lpstr>'GMIC-NC_2022-Q3_SCDPT4'!SCDPT4_130ENDINGG_14</vt:lpstr>
      <vt:lpstr>'GMIC-NC_2022-Q3_SCDPT4'!SCDPT4_130ENDINGG_15</vt:lpstr>
      <vt:lpstr>'GMIC-NC_2022-Q3_SCDPT4'!SCDPT4_130ENDINGG_16</vt:lpstr>
      <vt:lpstr>'GMIC-NC_2022-Q3_SCDPT4'!SCDPT4_130ENDINGG_17</vt:lpstr>
      <vt:lpstr>'GMIC-NC_2022-Q3_SCDPT4'!SCDPT4_130ENDINGG_18</vt:lpstr>
      <vt:lpstr>'GMIC-NC_2022-Q3_SCDPT4'!SCDPT4_130ENDINGG_19</vt:lpstr>
      <vt:lpstr>'GMIC-NC_2022-Q3_SCDPT4'!SCDPT4_130ENDINGG_2</vt:lpstr>
      <vt:lpstr>'GMIC-NC_2022-Q3_SCDPT4'!SCDPT4_130ENDINGG_20</vt:lpstr>
      <vt:lpstr>'GMIC-NC_2022-Q3_SCDPT4'!SCDPT4_130ENDINGG_21</vt:lpstr>
      <vt:lpstr>'GMIC-NC_2022-Q3_SCDPT4'!SCDPT4_130ENDINGG_22.01</vt:lpstr>
      <vt:lpstr>'GMIC-NC_2022-Q3_SCDPT4'!SCDPT4_130ENDINGG_22.02</vt:lpstr>
      <vt:lpstr>'GMIC-NC_2022-Q3_SCDPT4'!SCDPT4_130ENDINGG_22.03</vt:lpstr>
      <vt:lpstr>'GMIC-NC_2022-Q3_SCDPT4'!SCDPT4_130ENDINGG_23</vt:lpstr>
      <vt:lpstr>'GMIC-NC_2022-Q3_SCDPT4'!SCDPT4_130ENDINGG_24</vt:lpstr>
      <vt:lpstr>'GMIC-NC_2022-Q3_SCDPT4'!SCDPT4_130ENDINGG_25</vt:lpstr>
      <vt:lpstr>'GMIC-NC_2022-Q3_SCDPT4'!SCDPT4_130ENDINGG_26</vt:lpstr>
      <vt:lpstr>'GMIC-NC_2022-Q3_SCDPT4'!SCDPT4_130ENDINGG_27</vt:lpstr>
      <vt:lpstr>'GMIC-NC_2022-Q3_SCDPT4'!SCDPT4_130ENDINGG_28</vt:lpstr>
      <vt:lpstr>'GMIC-NC_2022-Q3_SCDPT4'!SCDPT4_130ENDINGG_3</vt:lpstr>
      <vt:lpstr>'GMIC-NC_2022-Q3_SCDPT4'!SCDPT4_130ENDINGG_4</vt:lpstr>
      <vt:lpstr>'GMIC-NC_2022-Q3_SCDPT4'!SCDPT4_130ENDINGG_5</vt:lpstr>
      <vt:lpstr>'GMIC-NC_2022-Q3_SCDPT4'!SCDPT4_130ENDINGG_6</vt:lpstr>
      <vt:lpstr>'GMIC-NC_2022-Q3_SCDPT4'!SCDPT4_130ENDINGG_7</vt:lpstr>
      <vt:lpstr>'GMIC-NC_2022-Q3_SCDPT4'!SCDPT4_130ENDINGG_8</vt:lpstr>
      <vt:lpstr>'GMIC-NC_2022-Q3_SCDPT4'!SCDPT4_130ENDINGG_9</vt:lpstr>
      <vt:lpstr>'GMIC-NC_2022-Q3_SCDPT4'!SCDPT4_1500000000_Range</vt:lpstr>
      <vt:lpstr>'GMIC-NC_2022-Q3_SCDPT4'!SCDPT4_1509999999_10</vt:lpstr>
      <vt:lpstr>'GMIC-NC_2022-Q3_SCDPT4'!SCDPT4_1509999999_11</vt:lpstr>
      <vt:lpstr>'GMIC-NC_2022-Q3_SCDPT4'!SCDPT4_1509999999_12</vt:lpstr>
      <vt:lpstr>'GMIC-NC_2022-Q3_SCDPT4'!SCDPT4_1509999999_13</vt:lpstr>
      <vt:lpstr>'GMIC-NC_2022-Q3_SCDPT4'!SCDPT4_1509999999_14</vt:lpstr>
      <vt:lpstr>'GMIC-NC_2022-Q3_SCDPT4'!SCDPT4_1509999999_15</vt:lpstr>
      <vt:lpstr>'GMIC-NC_2022-Q3_SCDPT4'!SCDPT4_1509999999_16</vt:lpstr>
      <vt:lpstr>'GMIC-NC_2022-Q3_SCDPT4'!SCDPT4_1509999999_17</vt:lpstr>
      <vt:lpstr>'GMIC-NC_2022-Q3_SCDPT4'!SCDPT4_1509999999_18</vt:lpstr>
      <vt:lpstr>'GMIC-NC_2022-Q3_SCDPT4'!SCDPT4_1509999999_19</vt:lpstr>
      <vt:lpstr>'GMIC-NC_2022-Q3_SCDPT4'!SCDPT4_1509999999_20</vt:lpstr>
      <vt:lpstr>'GMIC-NC_2022-Q3_SCDPT4'!SCDPT4_1509999999_7</vt:lpstr>
      <vt:lpstr>'GMIC-NC_2022-Q3_SCDPT4'!SCDPT4_1509999999_8</vt:lpstr>
      <vt:lpstr>'GMIC-NC_2022-Q3_SCDPT4'!SCDPT4_1509999999_9</vt:lpstr>
      <vt:lpstr>'GMIC-NC_2022-Q3_SCDPT4'!SCDPT4_150BEGINNG_1</vt:lpstr>
      <vt:lpstr>'GMIC-NC_2022-Q3_SCDPT4'!SCDPT4_150BEGINNG_10</vt:lpstr>
      <vt:lpstr>'GMIC-NC_2022-Q3_SCDPT4'!SCDPT4_150BEGINNG_11</vt:lpstr>
      <vt:lpstr>'GMIC-NC_2022-Q3_SCDPT4'!SCDPT4_150BEGINNG_12</vt:lpstr>
      <vt:lpstr>'GMIC-NC_2022-Q3_SCDPT4'!SCDPT4_150BEGINNG_13</vt:lpstr>
      <vt:lpstr>'GMIC-NC_2022-Q3_SCDPT4'!SCDPT4_150BEGINNG_14</vt:lpstr>
      <vt:lpstr>'GMIC-NC_2022-Q3_SCDPT4'!SCDPT4_150BEGINNG_15</vt:lpstr>
      <vt:lpstr>'GMIC-NC_2022-Q3_SCDPT4'!SCDPT4_150BEGINNG_16</vt:lpstr>
      <vt:lpstr>'GMIC-NC_2022-Q3_SCDPT4'!SCDPT4_150BEGINNG_17</vt:lpstr>
      <vt:lpstr>'GMIC-NC_2022-Q3_SCDPT4'!SCDPT4_150BEGINNG_18</vt:lpstr>
      <vt:lpstr>'GMIC-NC_2022-Q3_SCDPT4'!SCDPT4_150BEGINNG_19</vt:lpstr>
      <vt:lpstr>'GMIC-NC_2022-Q3_SCDPT4'!SCDPT4_150BEGINNG_2</vt:lpstr>
      <vt:lpstr>'GMIC-NC_2022-Q3_SCDPT4'!SCDPT4_150BEGINNG_20</vt:lpstr>
      <vt:lpstr>'GMIC-NC_2022-Q3_SCDPT4'!SCDPT4_150BEGINNG_21</vt:lpstr>
      <vt:lpstr>'GMIC-NC_2022-Q3_SCDPT4'!SCDPT4_150BEGINNG_22.01</vt:lpstr>
      <vt:lpstr>'GMIC-NC_2022-Q3_SCDPT4'!SCDPT4_150BEGINNG_22.02</vt:lpstr>
      <vt:lpstr>'GMIC-NC_2022-Q3_SCDPT4'!SCDPT4_150BEGINNG_22.03</vt:lpstr>
      <vt:lpstr>'GMIC-NC_2022-Q3_SCDPT4'!SCDPT4_150BEGINNG_23</vt:lpstr>
      <vt:lpstr>'GMIC-NC_2022-Q3_SCDPT4'!SCDPT4_150BEGINNG_24</vt:lpstr>
      <vt:lpstr>'GMIC-NC_2022-Q3_SCDPT4'!SCDPT4_150BEGINNG_25</vt:lpstr>
      <vt:lpstr>'GMIC-NC_2022-Q3_SCDPT4'!SCDPT4_150BEGINNG_26</vt:lpstr>
      <vt:lpstr>'GMIC-NC_2022-Q3_SCDPT4'!SCDPT4_150BEGINNG_27</vt:lpstr>
      <vt:lpstr>'GMIC-NC_2022-Q3_SCDPT4'!SCDPT4_150BEGINNG_28</vt:lpstr>
      <vt:lpstr>'GMIC-NC_2022-Q3_SCDPT4'!SCDPT4_150BEGINNG_3</vt:lpstr>
      <vt:lpstr>'GMIC-NC_2022-Q3_SCDPT4'!SCDPT4_150BEGINNG_4</vt:lpstr>
      <vt:lpstr>'GMIC-NC_2022-Q3_SCDPT4'!SCDPT4_150BEGINNG_5</vt:lpstr>
      <vt:lpstr>'GMIC-NC_2022-Q3_SCDPT4'!SCDPT4_150BEGINNG_6</vt:lpstr>
      <vt:lpstr>'GMIC-NC_2022-Q3_SCDPT4'!SCDPT4_150BEGINNG_7</vt:lpstr>
      <vt:lpstr>'GMIC-NC_2022-Q3_SCDPT4'!SCDPT4_150BEGINNG_8</vt:lpstr>
      <vt:lpstr>'GMIC-NC_2022-Q3_SCDPT4'!SCDPT4_150BEGINNG_9</vt:lpstr>
      <vt:lpstr>'GMIC-NC_2022-Q3_SCDPT4'!SCDPT4_150ENDINGG_10</vt:lpstr>
      <vt:lpstr>'GMIC-NC_2022-Q3_SCDPT4'!SCDPT4_150ENDINGG_11</vt:lpstr>
      <vt:lpstr>'GMIC-NC_2022-Q3_SCDPT4'!SCDPT4_150ENDINGG_12</vt:lpstr>
      <vt:lpstr>'GMIC-NC_2022-Q3_SCDPT4'!SCDPT4_150ENDINGG_13</vt:lpstr>
      <vt:lpstr>'GMIC-NC_2022-Q3_SCDPT4'!SCDPT4_150ENDINGG_14</vt:lpstr>
      <vt:lpstr>'GMIC-NC_2022-Q3_SCDPT4'!SCDPT4_150ENDINGG_15</vt:lpstr>
      <vt:lpstr>'GMIC-NC_2022-Q3_SCDPT4'!SCDPT4_150ENDINGG_16</vt:lpstr>
      <vt:lpstr>'GMIC-NC_2022-Q3_SCDPT4'!SCDPT4_150ENDINGG_17</vt:lpstr>
      <vt:lpstr>'GMIC-NC_2022-Q3_SCDPT4'!SCDPT4_150ENDINGG_18</vt:lpstr>
      <vt:lpstr>'GMIC-NC_2022-Q3_SCDPT4'!SCDPT4_150ENDINGG_19</vt:lpstr>
      <vt:lpstr>'GMIC-NC_2022-Q3_SCDPT4'!SCDPT4_150ENDINGG_2</vt:lpstr>
      <vt:lpstr>'GMIC-NC_2022-Q3_SCDPT4'!SCDPT4_150ENDINGG_20</vt:lpstr>
      <vt:lpstr>'GMIC-NC_2022-Q3_SCDPT4'!SCDPT4_150ENDINGG_21</vt:lpstr>
      <vt:lpstr>'GMIC-NC_2022-Q3_SCDPT4'!SCDPT4_150ENDINGG_22.01</vt:lpstr>
      <vt:lpstr>'GMIC-NC_2022-Q3_SCDPT4'!SCDPT4_150ENDINGG_22.02</vt:lpstr>
      <vt:lpstr>'GMIC-NC_2022-Q3_SCDPT4'!SCDPT4_150ENDINGG_22.03</vt:lpstr>
      <vt:lpstr>'GMIC-NC_2022-Q3_SCDPT4'!SCDPT4_150ENDINGG_23</vt:lpstr>
      <vt:lpstr>'GMIC-NC_2022-Q3_SCDPT4'!SCDPT4_150ENDINGG_24</vt:lpstr>
      <vt:lpstr>'GMIC-NC_2022-Q3_SCDPT4'!SCDPT4_150ENDINGG_25</vt:lpstr>
      <vt:lpstr>'GMIC-NC_2022-Q3_SCDPT4'!SCDPT4_150ENDINGG_26</vt:lpstr>
      <vt:lpstr>'GMIC-NC_2022-Q3_SCDPT4'!SCDPT4_150ENDINGG_27</vt:lpstr>
      <vt:lpstr>'GMIC-NC_2022-Q3_SCDPT4'!SCDPT4_150ENDINGG_28</vt:lpstr>
      <vt:lpstr>'GMIC-NC_2022-Q3_SCDPT4'!SCDPT4_150ENDINGG_3</vt:lpstr>
      <vt:lpstr>'GMIC-NC_2022-Q3_SCDPT4'!SCDPT4_150ENDINGG_4</vt:lpstr>
      <vt:lpstr>'GMIC-NC_2022-Q3_SCDPT4'!SCDPT4_150ENDINGG_5</vt:lpstr>
      <vt:lpstr>'GMIC-NC_2022-Q3_SCDPT4'!SCDPT4_150ENDINGG_6</vt:lpstr>
      <vt:lpstr>'GMIC-NC_2022-Q3_SCDPT4'!SCDPT4_150ENDINGG_7</vt:lpstr>
      <vt:lpstr>'GMIC-NC_2022-Q3_SCDPT4'!SCDPT4_150ENDINGG_8</vt:lpstr>
      <vt:lpstr>'GMIC-NC_2022-Q3_SCDPT4'!SCDPT4_150ENDINGG_9</vt:lpstr>
      <vt:lpstr>'GMIC-NC_2022-Q3_SCDPT4'!SCDPT4_1610000000_Range</vt:lpstr>
      <vt:lpstr>'GMIC-NC_2022-Q3_SCDPT4'!SCDPT4_1619999999_10</vt:lpstr>
      <vt:lpstr>'GMIC-NC_2022-Q3_SCDPT4'!SCDPT4_1619999999_11</vt:lpstr>
      <vt:lpstr>'GMIC-NC_2022-Q3_SCDPT4'!SCDPT4_1619999999_12</vt:lpstr>
      <vt:lpstr>'GMIC-NC_2022-Q3_SCDPT4'!SCDPT4_1619999999_13</vt:lpstr>
      <vt:lpstr>'GMIC-NC_2022-Q3_SCDPT4'!SCDPT4_1619999999_14</vt:lpstr>
      <vt:lpstr>'GMIC-NC_2022-Q3_SCDPT4'!SCDPT4_1619999999_15</vt:lpstr>
      <vt:lpstr>'GMIC-NC_2022-Q3_SCDPT4'!SCDPT4_1619999999_16</vt:lpstr>
      <vt:lpstr>'GMIC-NC_2022-Q3_SCDPT4'!SCDPT4_1619999999_17</vt:lpstr>
      <vt:lpstr>'GMIC-NC_2022-Q3_SCDPT4'!SCDPT4_1619999999_18</vt:lpstr>
      <vt:lpstr>'GMIC-NC_2022-Q3_SCDPT4'!SCDPT4_1619999999_19</vt:lpstr>
      <vt:lpstr>'GMIC-NC_2022-Q3_SCDPT4'!SCDPT4_1619999999_20</vt:lpstr>
      <vt:lpstr>'GMIC-NC_2022-Q3_SCDPT4'!SCDPT4_1619999999_7</vt:lpstr>
      <vt:lpstr>'GMIC-NC_2022-Q3_SCDPT4'!SCDPT4_1619999999_8</vt:lpstr>
      <vt:lpstr>'GMIC-NC_2022-Q3_SCDPT4'!SCDPT4_1619999999_9</vt:lpstr>
      <vt:lpstr>'GMIC-NC_2022-Q3_SCDPT4'!SCDPT4_161BEGINNG_1</vt:lpstr>
      <vt:lpstr>'GMIC-NC_2022-Q3_SCDPT4'!SCDPT4_161BEGINNG_10</vt:lpstr>
      <vt:lpstr>'GMIC-NC_2022-Q3_SCDPT4'!SCDPT4_161BEGINNG_11</vt:lpstr>
      <vt:lpstr>'GMIC-NC_2022-Q3_SCDPT4'!SCDPT4_161BEGINNG_12</vt:lpstr>
      <vt:lpstr>'GMIC-NC_2022-Q3_SCDPT4'!SCDPT4_161BEGINNG_13</vt:lpstr>
      <vt:lpstr>'GMIC-NC_2022-Q3_SCDPT4'!SCDPT4_161BEGINNG_14</vt:lpstr>
      <vt:lpstr>'GMIC-NC_2022-Q3_SCDPT4'!SCDPT4_161BEGINNG_15</vt:lpstr>
      <vt:lpstr>'GMIC-NC_2022-Q3_SCDPT4'!SCDPT4_161BEGINNG_16</vt:lpstr>
      <vt:lpstr>'GMIC-NC_2022-Q3_SCDPT4'!SCDPT4_161BEGINNG_17</vt:lpstr>
      <vt:lpstr>'GMIC-NC_2022-Q3_SCDPT4'!SCDPT4_161BEGINNG_18</vt:lpstr>
      <vt:lpstr>'GMIC-NC_2022-Q3_SCDPT4'!SCDPT4_161BEGINNG_19</vt:lpstr>
      <vt:lpstr>'GMIC-NC_2022-Q3_SCDPT4'!SCDPT4_161BEGINNG_2</vt:lpstr>
      <vt:lpstr>'GMIC-NC_2022-Q3_SCDPT4'!SCDPT4_161BEGINNG_20</vt:lpstr>
      <vt:lpstr>'GMIC-NC_2022-Q3_SCDPT4'!SCDPT4_161BEGINNG_21</vt:lpstr>
      <vt:lpstr>'GMIC-NC_2022-Q3_SCDPT4'!SCDPT4_161BEGINNG_22.01</vt:lpstr>
      <vt:lpstr>'GMIC-NC_2022-Q3_SCDPT4'!SCDPT4_161BEGINNG_22.02</vt:lpstr>
      <vt:lpstr>'GMIC-NC_2022-Q3_SCDPT4'!SCDPT4_161BEGINNG_22.03</vt:lpstr>
      <vt:lpstr>'GMIC-NC_2022-Q3_SCDPT4'!SCDPT4_161BEGINNG_23</vt:lpstr>
      <vt:lpstr>'GMIC-NC_2022-Q3_SCDPT4'!SCDPT4_161BEGINNG_24</vt:lpstr>
      <vt:lpstr>'GMIC-NC_2022-Q3_SCDPT4'!SCDPT4_161BEGINNG_25</vt:lpstr>
      <vt:lpstr>'GMIC-NC_2022-Q3_SCDPT4'!SCDPT4_161BEGINNG_26</vt:lpstr>
      <vt:lpstr>'GMIC-NC_2022-Q3_SCDPT4'!SCDPT4_161BEGINNG_27</vt:lpstr>
      <vt:lpstr>'GMIC-NC_2022-Q3_SCDPT4'!SCDPT4_161BEGINNG_28</vt:lpstr>
      <vt:lpstr>'GMIC-NC_2022-Q3_SCDPT4'!SCDPT4_161BEGINNG_3</vt:lpstr>
      <vt:lpstr>'GMIC-NC_2022-Q3_SCDPT4'!SCDPT4_161BEGINNG_4</vt:lpstr>
      <vt:lpstr>'GMIC-NC_2022-Q3_SCDPT4'!SCDPT4_161BEGINNG_5</vt:lpstr>
      <vt:lpstr>'GMIC-NC_2022-Q3_SCDPT4'!SCDPT4_161BEGINNG_6</vt:lpstr>
      <vt:lpstr>'GMIC-NC_2022-Q3_SCDPT4'!SCDPT4_161BEGINNG_7</vt:lpstr>
      <vt:lpstr>'GMIC-NC_2022-Q3_SCDPT4'!SCDPT4_161BEGINNG_8</vt:lpstr>
      <vt:lpstr>'GMIC-NC_2022-Q3_SCDPT4'!SCDPT4_161BEGINNG_9</vt:lpstr>
      <vt:lpstr>'GMIC-NC_2022-Q3_SCDPT4'!SCDPT4_161ENDINGG_10</vt:lpstr>
      <vt:lpstr>'GMIC-NC_2022-Q3_SCDPT4'!SCDPT4_161ENDINGG_11</vt:lpstr>
      <vt:lpstr>'GMIC-NC_2022-Q3_SCDPT4'!SCDPT4_161ENDINGG_12</vt:lpstr>
      <vt:lpstr>'GMIC-NC_2022-Q3_SCDPT4'!SCDPT4_161ENDINGG_13</vt:lpstr>
      <vt:lpstr>'GMIC-NC_2022-Q3_SCDPT4'!SCDPT4_161ENDINGG_14</vt:lpstr>
      <vt:lpstr>'GMIC-NC_2022-Q3_SCDPT4'!SCDPT4_161ENDINGG_15</vt:lpstr>
      <vt:lpstr>'GMIC-NC_2022-Q3_SCDPT4'!SCDPT4_161ENDINGG_16</vt:lpstr>
      <vt:lpstr>'GMIC-NC_2022-Q3_SCDPT4'!SCDPT4_161ENDINGG_17</vt:lpstr>
      <vt:lpstr>'GMIC-NC_2022-Q3_SCDPT4'!SCDPT4_161ENDINGG_18</vt:lpstr>
      <vt:lpstr>'GMIC-NC_2022-Q3_SCDPT4'!SCDPT4_161ENDINGG_19</vt:lpstr>
      <vt:lpstr>'GMIC-NC_2022-Q3_SCDPT4'!SCDPT4_161ENDINGG_2</vt:lpstr>
      <vt:lpstr>'GMIC-NC_2022-Q3_SCDPT4'!SCDPT4_161ENDINGG_20</vt:lpstr>
      <vt:lpstr>'GMIC-NC_2022-Q3_SCDPT4'!SCDPT4_161ENDINGG_21</vt:lpstr>
      <vt:lpstr>'GMIC-NC_2022-Q3_SCDPT4'!SCDPT4_161ENDINGG_22.01</vt:lpstr>
      <vt:lpstr>'GMIC-NC_2022-Q3_SCDPT4'!SCDPT4_161ENDINGG_22.02</vt:lpstr>
      <vt:lpstr>'GMIC-NC_2022-Q3_SCDPT4'!SCDPT4_161ENDINGG_22.03</vt:lpstr>
      <vt:lpstr>'GMIC-NC_2022-Q3_SCDPT4'!SCDPT4_161ENDINGG_23</vt:lpstr>
      <vt:lpstr>'GMIC-NC_2022-Q3_SCDPT4'!SCDPT4_161ENDINGG_24</vt:lpstr>
      <vt:lpstr>'GMIC-NC_2022-Q3_SCDPT4'!SCDPT4_161ENDINGG_25</vt:lpstr>
      <vt:lpstr>'GMIC-NC_2022-Q3_SCDPT4'!SCDPT4_161ENDINGG_26</vt:lpstr>
      <vt:lpstr>'GMIC-NC_2022-Q3_SCDPT4'!SCDPT4_161ENDINGG_27</vt:lpstr>
      <vt:lpstr>'GMIC-NC_2022-Q3_SCDPT4'!SCDPT4_161ENDINGG_28</vt:lpstr>
      <vt:lpstr>'GMIC-NC_2022-Q3_SCDPT4'!SCDPT4_161ENDINGG_3</vt:lpstr>
      <vt:lpstr>'GMIC-NC_2022-Q3_SCDPT4'!SCDPT4_161ENDINGG_4</vt:lpstr>
      <vt:lpstr>'GMIC-NC_2022-Q3_SCDPT4'!SCDPT4_161ENDINGG_5</vt:lpstr>
      <vt:lpstr>'GMIC-NC_2022-Q3_SCDPT4'!SCDPT4_161ENDINGG_6</vt:lpstr>
      <vt:lpstr>'GMIC-NC_2022-Q3_SCDPT4'!SCDPT4_161ENDINGG_7</vt:lpstr>
      <vt:lpstr>'GMIC-NC_2022-Q3_SCDPT4'!SCDPT4_161ENDINGG_8</vt:lpstr>
      <vt:lpstr>'GMIC-NC_2022-Q3_SCDPT4'!SCDPT4_161ENDINGG_9</vt:lpstr>
      <vt:lpstr>'GMIC-NC_2022-Q3_SCDPT4'!SCDPT4_1900000000_Range</vt:lpstr>
      <vt:lpstr>'GMIC-NC_2022-Q3_SCDPT4'!SCDPT4_1909999999_10</vt:lpstr>
      <vt:lpstr>'GMIC-NC_2022-Q3_SCDPT4'!SCDPT4_1909999999_11</vt:lpstr>
      <vt:lpstr>'GMIC-NC_2022-Q3_SCDPT4'!SCDPT4_1909999999_12</vt:lpstr>
      <vt:lpstr>'GMIC-NC_2022-Q3_SCDPT4'!SCDPT4_1909999999_13</vt:lpstr>
      <vt:lpstr>'GMIC-NC_2022-Q3_SCDPT4'!SCDPT4_1909999999_14</vt:lpstr>
      <vt:lpstr>'GMIC-NC_2022-Q3_SCDPT4'!SCDPT4_1909999999_15</vt:lpstr>
      <vt:lpstr>'GMIC-NC_2022-Q3_SCDPT4'!SCDPT4_1909999999_16</vt:lpstr>
      <vt:lpstr>'GMIC-NC_2022-Q3_SCDPT4'!SCDPT4_1909999999_17</vt:lpstr>
      <vt:lpstr>'GMIC-NC_2022-Q3_SCDPT4'!SCDPT4_1909999999_18</vt:lpstr>
      <vt:lpstr>'GMIC-NC_2022-Q3_SCDPT4'!SCDPT4_1909999999_19</vt:lpstr>
      <vt:lpstr>'GMIC-NC_2022-Q3_SCDPT4'!SCDPT4_1909999999_20</vt:lpstr>
      <vt:lpstr>'GMIC-NC_2022-Q3_SCDPT4'!SCDPT4_1909999999_7</vt:lpstr>
      <vt:lpstr>'GMIC-NC_2022-Q3_SCDPT4'!SCDPT4_1909999999_8</vt:lpstr>
      <vt:lpstr>'GMIC-NC_2022-Q3_SCDPT4'!SCDPT4_1909999999_9</vt:lpstr>
      <vt:lpstr>'GMIC-NC_2022-Q3_SCDPT4'!SCDPT4_190BEGINNG_1</vt:lpstr>
      <vt:lpstr>'GMIC-NC_2022-Q3_SCDPT4'!SCDPT4_190BEGINNG_10</vt:lpstr>
      <vt:lpstr>'GMIC-NC_2022-Q3_SCDPT4'!SCDPT4_190BEGINNG_11</vt:lpstr>
      <vt:lpstr>'GMIC-NC_2022-Q3_SCDPT4'!SCDPT4_190BEGINNG_12</vt:lpstr>
      <vt:lpstr>'GMIC-NC_2022-Q3_SCDPT4'!SCDPT4_190BEGINNG_13</vt:lpstr>
      <vt:lpstr>'GMIC-NC_2022-Q3_SCDPT4'!SCDPT4_190BEGINNG_14</vt:lpstr>
      <vt:lpstr>'GMIC-NC_2022-Q3_SCDPT4'!SCDPT4_190BEGINNG_15</vt:lpstr>
      <vt:lpstr>'GMIC-NC_2022-Q3_SCDPT4'!SCDPT4_190BEGINNG_16</vt:lpstr>
      <vt:lpstr>'GMIC-NC_2022-Q3_SCDPT4'!SCDPT4_190BEGINNG_17</vt:lpstr>
      <vt:lpstr>'GMIC-NC_2022-Q3_SCDPT4'!SCDPT4_190BEGINNG_18</vt:lpstr>
      <vt:lpstr>'GMIC-NC_2022-Q3_SCDPT4'!SCDPT4_190BEGINNG_19</vt:lpstr>
      <vt:lpstr>'GMIC-NC_2022-Q3_SCDPT4'!SCDPT4_190BEGINNG_2</vt:lpstr>
      <vt:lpstr>'GMIC-NC_2022-Q3_SCDPT4'!SCDPT4_190BEGINNG_20</vt:lpstr>
      <vt:lpstr>'GMIC-NC_2022-Q3_SCDPT4'!SCDPT4_190BEGINNG_21</vt:lpstr>
      <vt:lpstr>'GMIC-NC_2022-Q3_SCDPT4'!SCDPT4_190BEGINNG_22.01</vt:lpstr>
      <vt:lpstr>'GMIC-NC_2022-Q3_SCDPT4'!SCDPT4_190BEGINNG_22.02</vt:lpstr>
      <vt:lpstr>'GMIC-NC_2022-Q3_SCDPT4'!SCDPT4_190BEGINNG_22.03</vt:lpstr>
      <vt:lpstr>'GMIC-NC_2022-Q3_SCDPT4'!SCDPT4_190BEGINNG_23</vt:lpstr>
      <vt:lpstr>'GMIC-NC_2022-Q3_SCDPT4'!SCDPT4_190BEGINNG_24</vt:lpstr>
      <vt:lpstr>'GMIC-NC_2022-Q3_SCDPT4'!SCDPT4_190BEGINNG_25</vt:lpstr>
      <vt:lpstr>'GMIC-NC_2022-Q3_SCDPT4'!SCDPT4_190BEGINNG_26</vt:lpstr>
      <vt:lpstr>'GMIC-NC_2022-Q3_SCDPT4'!SCDPT4_190BEGINNG_27</vt:lpstr>
      <vt:lpstr>'GMIC-NC_2022-Q3_SCDPT4'!SCDPT4_190BEGINNG_28</vt:lpstr>
      <vt:lpstr>'GMIC-NC_2022-Q3_SCDPT4'!SCDPT4_190BEGINNG_3</vt:lpstr>
      <vt:lpstr>'GMIC-NC_2022-Q3_SCDPT4'!SCDPT4_190BEGINNG_4</vt:lpstr>
      <vt:lpstr>'GMIC-NC_2022-Q3_SCDPT4'!SCDPT4_190BEGINNG_5</vt:lpstr>
      <vt:lpstr>'GMIC-NC_2022-Q3_SCDPT4'!SCDPT4_190BEGINNG_6</vt:lpstr>
      <vt:lpstr>'GMIC-NC_2022-Q3_SCDPT4'!SCDPT4_190BEGINNG_7</vt:lpstr>
      <vt:lpstr>'GMIC-NC_2022-Q3_SCDPT4'!SCDPT4_190BEGINNG_8</vt:lpstr>
      <vt:lpstr>'GMIC-NC_2022-Q3_SCDPT4'!SCDPT4_190BEGINNG_9</vt:lpstr>
      <vt:lpstr>'GMIC-NC_2022-Q3_SCDPT4'!SCDPT4_190ENDINGG_10</vt:lpstr>
      <vt:lpstr>'GMIC-NC_2022-Q3_SCDPT4'!SCDPT4_190ENDINGG_11</vt:lpstr>
      <vt:lpstr>'GMIC-NC_2022-Q3_SCDPT4'!SCDPT4_190ENDINGG_12</vt:lpstr>
      <vt:lpstr>'GMIC-NC_2022-Q3_SCDPT4'!SCDPT4_190ENDINGG_13</vt:lpstr>
      <vt:lpstr>'GMIC-NC_2022-Q3_SCDPT4'!SCDPT4_190ENDINGG_14</vt:lpstr>
      <vt:lpstr>'GMIC-NC_2022-Q3_SCDPT4'!SCDPT4_190ENDINGG_15</vt:lpstr>
      <vt:lpstr>'GMIC-NC_2022-Q3_SCDPT4'!SCDPT4_190ENDINGG_16</vt:lpstr>
      <vt:lpstr>'GMIC-NC_2022-Q3_SCDPT4'!SCDPT4_190ENDINGG_17</vt:lpstr>
      <vt:lpstr>'GMIC-NC_2022-Q3_SCDPT4'!SCDPT4_190ENDINGG_18</vt:lpstr>
      <vt:lpstr>'GMIC-NC_2022-Q3_SCDPT4'!SCDPT4_190ENDINGG_19</vt:lpstr>
      <vt:lpstr>'GMIC-NC_2022-Q3_SCDPT4'!SCDPT4_190ENDINGG_2</vt:lpstr>
      <vt:lpstr>'GMIC-NC_2022-Q3_SCDPT4'!SCDPT4_190ENDINGG_20</vt:lpstr>
      <vt:lpstr>'GMIC-NC_2022-Q3_SCDPT4'!SCDPT4_190ENDINGG_21</vt:lpstr>
      <vt:lpstr>'GMIC-NC_2022-Q3_SCDPT4'!SCDPT4_190ENDINGG_22.01</vt:lpstr>
      <vt:lpstr>'GMIC-NC_2022-Q3_SCDPT4'!SCDPT4_190ENDINGG_22.02</vt:lpstr>
      <vt:lpstr>'GMIC-NC_2022-Q3_SCDPT4'!SCDPT4_190ENDINGG_22.03</vt:lpstr>
      <vt:lpstr>'GMIC-NC_2022-Q3_SCDPT4'!SCDPT4_190ENDINGG_23</vt:lpstr>
      <vt:lpstr>'GMIC-NC_2022-Q3_SCDPT4'!SCDPT4_190ENDINGG_24</vt:lpstr>
      <vt:lpstr>'GMIC-NC_2022-Q3_SCDPT4'!SCDPT4_190ENDINGG_25</vt:lpstr>
      <vt:lpstr>'GMIC-NC_2022-Q3_SCDPT4'!SCDPT4_190ENDINGG_26</vt:lpstr>
      <vt:lpstr>'GMIC-NC_2022-Q3_SCDPT4'!SCDPT4_190ENDINGG_27</vt:lpstr>
      <vt:lpstr>'GMIC-NC_2022-Q3_SCDPT4'!SCDPT4_190ENDINGG_28</vt:lpstr>
      <vt:lpstr>'GMIC-NC_2022-Q3_SCDPT4'!SCDPT4_190ENDINGG_3</vt:lpstr>
      <vt:lpstr>'GMIC-NC_2022-Q3_SCDPT4'!SCDPT4_190ENDINGG_4</vt:lpstr>
      <vt:lpstr>'GMIC-NC_2022-Q3_SCDPT4'!SCDPT4_190ENDINGG_5</vt:lpstr>
      <vt:lpstr>'GMIC-NC_2022-Q3_SCDPT4'!SCDPT4_190ENDINGG_6</vt:lpstr>
      <vt:lpstr>'GMIC-NC_2022-Q3_SCDPT4'!SCDPT4_190ENDINGG_7</vt:lpstr>
      <vt:lpstr>'GMIC-NC_2022-Q3_SCDPT4'!SCDPT4_190ENDINGG_8</vt:lpstr>
      <vt:lpstr>'GMIC-NC_2022-Q3_SCDPT4'!SCDPT4_190ENDINGG_9</vt:lpstr>
      <vt:lpstr>'GMIC-NC_2022-Q3_SCDPT4'!SCDPT4_2010000000_Range</vt:lpstr>
      <vt:lpstr>'GMIC-NC_2022-Q3_SCDPT4'!SCDPT4_2019999999_10</vt:lpstr>
      <vt:lpstr>'GMIC-NC_2022-Q3_SCDPT4'!SCDPT4_2019999999_11</vt:lpstr>
      <vt:lpstr>'GMIC-NC_2022-Q3_SCDPT4'!SCDPT4_2019999999_12</vt:lpstr>
      <vt:lpstr>'GMIC-NC_2022-Q3_SCDPT4'!SCDPT4_2019999999_13</vt:lpstr>
      <vt:lpstr>'GMIC-NC_2022-Q3_SCDPT4'!SCDPT4_2019999999_14</vt:lpstr>
      <vt:lpstr>'GMIC-NC_2022-Q3_SCDPT4'!SCDPT4_2019999999_15</vt:lpstr>
      <vt:lpstr>'GMIC-NC_2022-Q3_SCDPT4'!SCDPT4_2019999999_16</vt:lpstr>
      <vt:lpstr>'GMIC-NC_2022-Q3_SCDPT4'!SCDPT4_2019999999_17</vt:lpstr>
      <vt:lpstr>'GMIC-NC_2022-Q3_SCDPT4'!SCDPT4_2019999999_18</vt:lpstr>
      <vt:lpstr>'GMIC-NC_2022-Q3_SCDPT4'!SCDPT4_2019999999_19</vt:lpstr>
      <vt:lpstr>'GMIC-NC_2022-Q3_SCDPT4'!SCDPT4_2019999999_20</vt:lpstr>
      <vt:lpstr>'GMIC-NC_2022-Q3_SCDPT4'!SCDPT4_2019999999_7</vt:lpstr>
      <vt:lpstr>'GMIC-NC_2022-Q3_SCDPT4'!SCDPT4_2019999999_8</vt:lpstr>
      <vt:lpstr>'GMIC-NC_2022-Q3_SCDPT4'!SCDPT4_2019999999_9</vt:lpstr>
      <vt:lpstr>'GMIC-NC_2022-Q3_SCDPT4'!SCDPT4_201BEGINNG_1</vt:lpstr>
      <vt:lpstr>'GMIC-NC_2022-Q3_SCDPT4'!SCDPT4_201BEGINNG_10</vt:lpstr>
      <vt:lpstr>'GMIC-NC_2022-Q3_SCDPT4'!SCDPT4_201BEGINNG_11</vt:lpstr>
      <vt:lpstr>'GMIC-NC_2022-Q3_SCDPT4'!SCDPT4_201BEGINNG_12</vt:lpstr>
      <vt:lpstr>'GMIC-NC_2022-Q3_SCDPT4'!SCDPT4_201BEGINNG_13</vt:lpstr>
      <vt:lpstr>'GMIC-NC_2022-Q3_SCDPT4'!SCDPT4_201BEGINNG_14</vt:lpstr>
      <vt:lpstr>'GMIC-NC_2022-Q3_SCDPT4'!SCDPT4_201BEGINNG_15</vt:lpstr>
      <vt:lpstr>'GMIC-NC_2022-Q3_SCDPT4'!SCDPT4_201BEGINNG_16</vt:lpstr>
      <vt:lpstr>'GMIC-NC_2022-Q3_SCDPT4'!SCDPT4_201BEGINNG_17</vt:lpstr>
      <vt:lpstr>'GMIC-NC_2022-Q3_SCDPT4'!SCDPT4_201BEGINNG_18</vt:lpstr>
      <vt:lpstr>'GMIC-NC_2022-Q3_SCDPT4'!SCDPT4_201BEGINNG_19</vt:lpstr>
      <vt:lpstr>'GMIC-NC_2022-Q3_SCDPT4'!SCDPT4_201BEGINNG_2</vt:lpstr>
      <vt:lpstr>'GMIC-NC_2022-Q3_SCDPT4'!SCDPT4_201BEGINNG_20</vt:lpstr>
      <vt:lpstr>'GMIC-NC_2022-Q3_SCDPT4'!SCDPT4_201BEGINNG_21</vt:lpstr>
      <vt:lpstr>'GMIC-NC_2022-Q3_SCDPT4'!SCDPT4_201BEGINNG_22.01</vt:lpstr>
      <vt:lpstr>'GMIC-NC_2022-Q3_SCDPT4'!SCDPT4_201BEGINNG_22.02</vt:lpstr>
      <vt:lpstr>'GMIC-NC_2022-Q3_SCDPT4'!SCDPT4_201BEGINNG_22.03</vt:lpstr>
      <vt:lpstr>'GMIC-NC_2022-Q3_SCDPT4'!SCDPT4_201BEGINNG_23</vt:lpstr>
      <vt:lpstr>'GMIC-NC_2022-Q3_SCDPT4'!SCDPT4_201BEGINNG_24</vt:lpstr>
      <vt:lpstr>'GMIC-NC_2022-Q3_SCDPT4'!SCDPT4_201BEGINNG_25</vt:lpstr>
      <vt:lpstr>'GMIC-NC_2022-Q3_SCDPT4'!SCDPT4_201BEGINNG_26</vt:lpstr>
      <vt:lpstr>'GMIC-NC_2022-Q3_SCDPT4'!SCDPT4_201BEGINNG_27</vt:lpstr>
      <vt:lpstr>'GMIC-NC_2022-Q3_SCDPT4'!SCDPT4_201BEGINNG_28</vt:lpstr>
      <vt:lpstr>'GMIC-NC_2022-Q3_SCDPT4'!SCDPT4_201BEGINNG_3</vt:lpstr>
      <vt:lpstr>'GMIC-NC_2022-Q3_SCDPT4'!SCDPT4_201BEGINNG_4</vt:lpstr>
      <vt:lpstr>'GMIC-NC_2022-Q3_SCDPT4'!SCDPT4_201BEGINNG_5</vt:lpstr>
      <vt:lpstr>'GMIC-NC_2022-Q3_SCDPT4'!SCDPT4_201BEGINNG_6</vt:lpstr>
      <vt:lpstr>'GMIC-NC_2022-Q3_SCDPT4'!SCDPT4_201BEGINNG_7</vt:lpstr>
      <vt:lpstr>'GMIC-NC_2022-Q3_SCDPT4'!SCDPT4_201BEGINNG_8</vt:lpstr>
      <vt:lpstr>'GMIC-NC_2022-Q3_SCDPT4'!SCDPT4_201BEGINNG_9</vt:lpstr>
      <vt:lpstr>'GMIC-NC_2022-Q3_SCDPT4'!SCDPT4_201ENDINGG_10</vt:lpstr>
      <vt:lpstr>'GMIC-NC_2022-Q3_SCDPT4'!SCDPT4_201ENDINGG_11</vt:lpstr>
      <vt:lpstr>'GMIC-NC_2022-Q3_SCDPT4'!SCDPT4_201ENDINGG_12</vt:lpstr>
      <vt:lpstr>'GMIC-NC_2022-Q3_SCDPT4'!SCDPT4_201ENDINGG_13</vt:lpstr>
      <vt:lpstr>'GMIC-NC_2022-Q3_SCDPT4'!SCDPT4_201ENDINGG_14</vt:lpstr>
      <vt:lpstr>'GMIC-NC_2022-Q3_SCDPT4'!SCDPT4_201ENDINGG_15</vt:lpstr>
      <vt:lpstr>'GMIC-NC_2022-Q3_SCDPT4'!SCDPT4_201ENDINGG_16</vt:lpstr>
      <vt:lpstr>'GMIC-NC_2022-Q3_SCDPT4'!SCDPT4_201ENDINGG_17</vt:lpstr>
      <vt:lpstr>'GMIC-NC_2022-Q3_SCDPT4'!SCDPT4_201ENDINGG_18</vt:lpstr>
      <vt:lpstr>'GMIC-NC_2022-Q3_SCDPT4'!SCDPT4_201ENDINGG_19</vt:lpstr>
      <vt:lpstr>'GMIC-NC_2022-Q3_SCDPT4'!SCDPT4_201ENDINGG_2</vt:lpstr>
      <vt:lpstr>'GMIC-NC_2022-Q3_SCDPT4'!SCDPT4_201ENDINGG_20</vt:lpstr>
      <vt:lpstr>'GMIC-NC_2022-Q3_SCDPT4'!SCDPT4_201ENDINGG_21</vt:lpstr>
      <vt:lpstr>'GMIC-NC_2022-Q3_SCDPT4'!SCDPT4_201ENDINGG_22.01</vt:lpstr>
      <vt:lpstr>'GMIC-NC_2022-Q3_SCDPT4'!SCDPT4_201ENDINGG_22.02</vt:lpstr>
      <vt:lpstr>'GMIC-NC_2022-Q3_SCDPT4'!SCDPT4_201ENDINGG_22.03</vt:lpstr>
      <vt:lpstr>'GMIC-NC_2022-Q3_SCDPT4'!SCDPT4_201ENDINGG_23</vt:lpstr>
      <vt:lpstr>'GMIC-NC_2022-Q3_SCDPT4'!SCDPT4_201ENDINGG_24</vt:lpstr>
      <vt:lpstr>'GMIC-NC_2022-Q3_SCDPT4'!SCDPT4_201ENDINGG_25</vt:lpstr>
      <vt:lpstr>'GMIC-NC_2022-Q3_SCDPT4'!SCDPT4_201ENDINGG_26</vt:lpstr>
      <vt:lpstr>'GMIC-NC_2022-Q3_SCDPT4'!SCDPT4_201ENDINGG_27</vt:lpstr>
      <vt:lpstr>'GMIC-NC_2022-Q3_SCDPT4'!SCDPT4_201ENDINGG_28</vt:lpstr>
      <vt:lpstr>'GMIC-NC_2022-Q3_SCDPT4'!SCDPT4_201ENDINGG_3</vt:lpstr>
      <vt:lpstr>'GMIC-NC_2022-Q3_SCDPT4'!SCDPT4_201ENDINGG_4</vt:lpstr>
      <vt:lpstr>'GMIC-NC_2022-Q3_SCDPT4'!SCDPT4_201ENDINGG_5</vt:lpstr>
      <vt:lpstr>'GMIC-NC_2022-Q3_SCDPT4'!SCDPT4_201ENDINGG_6</vt:lpstr>
      <vt:lpstr>'GMIC-NC_2022-Q3_SCDPT4'!SCDPT4_201ENDINGG_7</vt:lpstr>
      <vt:lpstr>'GMIC-NC_2022-Q3_SCDPT4'!SCDPT4_201ENDINGG_8</vt:lpstr>
      <vt:lpstr>'GMIC-NC_2022-Q3_SCDPT4'!SCDPT4_201ENDINGG_9</vt:lpstr>
      <vt:lpstr>'GMIC-NC_2022-Q3_SCDPT4'!SCDPT4_2509999997_10</vt:lpstr>
      <vt:lpstr>'GMIC-NC_2022-Q3_SCDPT4'!SCDPT4_2509999997_11</vt:lpstr>
      <vt:lpstr>'GMIC-NC_2022-Q3_SCDPT4'!SCDPT4_2509999997_12</vt:lpstr>
      <vt:lpstr>'GMIC-NC_2022-Q3_SCDPT4'!SCDPT4_2509999997_13</vt:lpstr>
      <vt:lpstr>'GMIC-NC_2022-Q3_SCDPT4'!SCDPT4_2509999997_14</vt:lpstr>
      <vt:lpstr>'GMIC-NC_2022-Q3_SCDPT4'!SCDPT4_2509999997_15</vt:lpstr>
      <vt:lpstr>'GMIC-NC_2022-Q3_SCDPT4'!SCDPT4_2509999997_16</vt:lpstr>
      <vt:lpstr>'GMIC-NC_2022-Q3_SCDPT4'!SCDPT4_2509999997_17</vt:lpstr>
      <vt:lpstr>'GMIC-NC_2022-Q3_SCDPT4'!SCDPT4_2509999997_18</vt:lpstr>
      <vt:lpstr>'GMIC-NC_2022-Q3_SCDPT4'!SCDPT4_2509999997_19</vt:lpstr>
      <vt:lpstr>'GMIC-NC_2022-Q3_SCDPT4'!SCDPT4_2509999997_20</vt:lpstr>
      <vt:lpstr>'GMIC-NC_2022-Q3_SCDPT4'!SCDPT4_2509999997_7</vt:lpstr>
      <vt:lpstr>'GMIC-NC_2022-Q3_SCDPT4'!SCDPT4_2509999997_8</vt:lpstr>
      <vt:lpstr>'GMIC-NC_2022-Q3_SCDPT4'!SCDPT4_2509999997_9</vt:lpstr>
      <vt:lpstr>'GMIC-NC_2022-Q3_SCDPT4'!SCDPT4_2509999999_10</vt:lpstr>
      <vt:lpstr>'GMIC-NC_2022-Q3_SCDPT4'!SCDPT4_2509999999_11</vt:lpstr>
      <vt:lpstr>'GMIC-NC_2022-Q3_SCDPT4'!SCDPT4_2509999999_12</vt:lpstr>
      <vt:lpstr>'GMIC-NC_2022-Q3_SCDPT4'!SCDPT4_2509999999_13</vt:lpstr>
      <vt:lpstr>'GMIC-NC_2022-Q3_SCDPT4'!SCDPT4_2509999999_14</vt:lpstr>
      <vt:lpstr>'GMIC-NC_2022-Q3_SCDPT4'!SCDPT4_2509999999_15</vt:lpstr>
      <vt:lpstr>'GMIC-NC_2022-Q3_SCDPT4'!SCDPT4_2509999999_16</vt:lpstr>
      <vt:lpstr>'GMIC-NC_2022-Q3_SCDPT4'!SCDPT4_2509999999_17</vt:lpstr>
      <vt:lpstr>'GMIC-NC_2022-Q3_SCDPT4'!SCDPT4_2509999999_18</vt:lpstr>
      <vt:lpstr>'GMIC-NC_2022-Q3_SCDPT4'!SCDPT4_2509999999_19</vt:lpstr>
      <vt:lpstr>'GMIC-NC_2022-Q3_SCDPT4'!SCDPT4_2509999999_20</vt:lpstr>
      <vt:lpstr>'GMIC-NC_2022-Q3_SCDPT4'!SCDPT4_2509999999_7</vt:lpstr>
      <vt:lpstr>'GMIC-NC_2022-Q3_SCDPT4'!SCDPT4_2509999999_8</vt:lpstr>
      <vt:lpstr>'GMIC-NC_2022-Q3_SCDPT4'!SCDPT4_2509999999_9</vt:lpstr>
      <vt:lpstr>'GMIC-NC_2022-Q3_SCDPT4'!SCDPT4_4010000000_Range</vt:lpstr>
      <vt:lpstr>'GMIC-NC_2022-Q3_SCDPT4'!SCDPT4_4019999999_10</vt:lpstr>
      <vt:lpstr>'GMIC-NC_2022-Q3_SCDPT4'!SCDPT4_4019999999_11</vt:lpstr>
      <vt:lpstr>'GMIC-NC_2022-Q3_SCDPT4'!SCDPT4_4019999999_12</vt:lpstr>
      <vt:lpstr>'GMIC-NC_2022-Q3_SCDPT4'!SCDPT4_4019999999_13</vt:lpstr>
      <vt:lpstr>'GMIC-NC_2022-Q3_SCDPT4'!SCDPT4_4019999999_14</vt:lpstr>
      <vt:lpstr>'GMIC-NC_2022-Q3_SCDPT4'!SCDPT4_4019999999_15</vt:lpstr>
      <vt:lpstr>'GMIC-NC_2022-Q3_SCDPT4'!SCDPT4_4019999999_16</vt:lpstr>
      <vt:lpstr>'GMIC-NC_2022-Q3_SCDPT4'!SCDPT4_4019999999_17</vt:lpstr>
      <vt:lpstr>'GMIC-NC_2022-Q3_SCDPT4'!SCDPT4_4019999999_18</vt:lpstr>
      <vt:lpstr>'GMIC-NC_2022-Q3_SCDPT4'!SCDPT4_4019999999_19</vt:lpstr>
      <vt:lpstr>'GMIC-NC_2022-Q3_SCDPT4'!SCDPT4_4019999999_20</vt:lpstr>
      <vt:lpstr>'GMIC-NC_2022-Q3_SCDPT4'!SCDPT4_4019999999_7</vt:lpstr>
      <vt:lpstr>'GMIC-NC_2022-Q3_SCDPT4'!SCDPT4_4019999999_9</vt:lpstr>
      <vt:lpstr>'GMIC-NC_2022-Q3_SCDPT4'!SCDPT4_401BEGINNG_1</vt:lpstr>
      <vt:lpstr>'GMIC-NC_2022-Q3_SCDPT4'!SCDPT4_401BEGINNG_10</vt:lpstr>
      <vt:lpstr>'GMIC-NC_2022-Q3_SCDPT4'!SCDPT4_401BEGINNG_11</vt:lpstr>
      <vt:lpstr>'GMIC-NC_2022-Q3_SCDPT4'!SCDPT4_401BEGINNG_12</vt:lpstr>
      <vt:lpstr>'GMIC-NC_2022-Q3_SCDPT4'!SCDPT4_401BEGINNG_13</vt:lpstr>
      <vt:lpstr>'GMIC-NC_2022-Q3_SCDPT4'!SCDPT4_401BEGINNG_14</vt:lpstr>
      <vt:lpstr>'GMIC-NC_2022-Q3_SCDPT4'!SCDPT4_401BEGINNG_15</vt:lpstr>
      <vt:lpstr>'GMIC-NC_2022-Q3_SCDPT4'!SCDPT4_401BEGINNG_16</vt:lpstr>
      <vt:lpstr>'GMIC-NC_2022-Q3_SCDPT4'!SCDPT4_401BEGINNG_17</vt:lpstr>
      <vt:lpstr>'GMIC-NC_2022-Q3_SCDPT4'!SCDPT4_401BEGINNG_18</vt:lpstr>
      <vt:lpstr>'GMIC-NC_2022-Q3_SCDPT4'!SCDPT4_401BEGINNG_19</vt:lpstr>
      <vt:lpstr>'GMIC-NC_2022-Q3_SCDPT4'!SCDPT4_401BEGINNG_2</vt:lpstr>
      <vt:lpstr>'GMIC-NC_2022-Q3_SCDPT4'!SCDPT4_401BEGINNG_20</vt:lpstr>
      <vt:lpstr>'GMIC-NC_2022-Q3_SCDPT4'!SCDPT4_401BEGINNG_21</vt:lpstr>
      <vt:lpstr>'GMIC-NC_2022-Q3_SCDPT4'!SCDPT4_401BEGINNG_22.01</vt:lpstr>
      <vt:lpstr>'GMIC-NC_2022-Q3_SCDPT4'!SCDPT4_401BEGINNG_22.02</vt:lpstr>
      <vt:lpstr>'GMIC-NC_2022-Q3_SCDPT4'!SCDPT4_401BEGINNG_22.03</vt:lpstr>
      <vt:lpstr>'GMIC-NC_2022-Q3_SCDPT4'!SCDPT4_401BEGINNG_23</vt:lpstr>
      <vt:lpstr>'GMIC-NC_2022-Q3_SCDPT4'!SCDPT4_401BEGINNG_24</vt:lpstr>
      <vt:lpstr>'GMIC-NC_2022-Q3_SCDPT4'!SCDPT4_401BEGINNG_25</vt:lpstr>
      <vt:lpstr>'GMIC-NC_2022-Q3_SCDPT4'!SCDPT4_401BEGINNG_26</vt:lpstr>
      <vt:lpstr>'GMIC-NC_2022-Q3_SCDPT4'!SCDPT4_401BEGINNG_27</vt:lpstr>
      <vt:lpstr>'GMIC-NC_2022-Q3_SCDPT4'!SCDPT4_401BEGINNG_28</vt:lpstr>
      <vt:lpstr>'GMIC-NC_2022-Q3_SCDPT4'!SCDPT4_401BEGINNG_3</vt:lpstr>
      <vt:lpstr>'GMIC-NC_2022-Q3_SCDPT4'!SCDPT4_401BEGINNG_4</vt:lpstr>
      <vt:lpstr>'GMIC-NC_2022-Q3_SCDPT4'!SCDPT4_401BEGINNG_5</vt:lpstr>
      <vt:lpstr>'GMIC-NC_2022-Q3_SCDPT4'!SCDPT4_401BEGINNG_6</vt:lpstr>
      <vt:lpstr>'GMIC-NC_2022-Q3_SCDPT4'!SCDPT4_401BEGINNG_7</vt:lpstr>
      <vt:lpstr>'GMIC-NC_2022-Q3_SCDPT4'!SCDPT4_401BEGINNG_8</vt:lpstr>
      <vt:lpstr>'GMIC-NC_2022-Q3_SCDPT4'!SCDPT4_401BEGINNG_9</vt:lpstr>
      <vt:lpstr>'GMIC-NC_2022-Q3_SCDPT4'!SCDPT4_401ENDINGG_10</vt:lpstr>
      <vt:lpstr>'GMIC-NC_2022-Q3_SCDPT4'!SCDPT4_401ENDINGG_11</vt:lpstr>
      <vt:lpstr>'GMIC-NC_2022-Q3_SCDPT4'!SCDPT4_401ENDINGG_12</vt:lpstr>
      <vt:lpstr>'GMIC-NC_2022-Q3_SCDPT4'!SCDPT4_401ENDINGG_13</vt:lpstr>
      <vt:lpstr>'GMIC-NC_2022-Q3_SCDPT4'!SCDPT4_401ENDINGG_14</vt:lpstr>
      <vt:lpstr>'GMIC-NC_2022-Q3_SCDPT4'!SCDPT4_401ENDINGG_15</vt:lpstr>
      <vt:lpstr>'GMIC-NC_2022-Q3_SCDPT4'!SCDPT4_401ENDINGG_16</vt:lpstr>
      <vt:lpstr>'GMIC-NC_2022-Q3_SCDPT4'!SCDPT4_401ENDINGG_17</vt:lpstr>
      <vt:lpstr>'GMIC-NC_2022-Q3_SCDPT4'!SCDPT4_401ENDINGG_18</vt:lpstr>
      <vt:lpstr>'GMIC-NC_2022-Q3_SCDPT4'!SCDPT4_401ENDINGG_19</vt:lpstr>
      <vt:lpstr>'GMIC-NC_2022-Q3_SCDPT4'!SCDPT4_401ENDINGG_2</vt:lpstr>
      <vt:lpstr>'GMIC-NC_2022-Q3_SCDPT4'!SCDPT4_401ENDINGG_20</vt:lpstr>
      <vt:lpstr>'GMIC-NC_2022-Q3_SCDPT4'!SCDPT4_401ENDINGG_21</vt:lpstr>
      <vt:lpstr>'GMIC-NC_2022-Q3_SCDPT4'!SCDPT4_401ENDINGG_22.01</vt:lpstr>
      <vt:lpstr>'GMIC-NC_2022-Q3_SCDPT4'!SCDPT4_401ENDINGG_22.02</vt:lpstr>
      <vt:lpstr>'GMIC-NC_2022-Q3_SCDPT4'!SCDPT4_401ENDINGG_22.03</vt:lpstr>
      <vt:lpstr>'GMIC-NC_2022-Q3_SCDPT4'!SCDPT4_401ENDINGG_23</vt:lpstr>
      <vt:lpstr>'GMIC-NC_2022-Q3_SCDPT4'!SCDPT4_401ENDINGG_24</vt:lpstr>
      <vt:lpstr>'GMIC-NC_2022-Q3_SCDPT4'!SCDPT4_401ENDINGG_25</vt:lpstr>
      <vt:lpstr>'GMIC-NC_2022-Q3_SCDPT4'!SCDPT4_401ENDINGG_26</vt:lpstr>
      <vt:lpstr>'GMIC-NC_2022-Q3_SCDPT4'!SCDPT4_401ENDINGG_27</vt:lpstr>
      <vt:lpstr>'GMIC-NC_2022-Q3_SCDPT4'!SCDPT4_401ENDINGG_28</vt:lpstr>
      <vt:lpstr>'GMIC-NC_2022-Q3_SCDPT4'!SCDPT4_401ENDINGG_3</vt:lpstr>
      <vt:lpstr>'GMIC-NC_2022-Q3_SCDPT4'!SCDPT4_401ENDINGG_4</vt:lpstr>
      <vt:lpstr>'GMIC-NC_2022-Q3_SCDPT4'!SCDPT4_401ENDINGG_5</vt:lpstr>
      <vt:lpstr>'GMIC-NC_2022-Q3_SCDPT4'!SCDPT4_401ENDINGG_6</vt:lpstr>
      <vt:lpstr>'GMIC-NC_2022-Q3_SCDPT4'!SCDPT4_401ENDINGG_7</vt:lpstr>
      <vt:lpstr>'GMIC-NC_2022-Q3_SCDPT4'!SCDPT4_401ENDINGG_8</vt:lpstr>
      <vt:lpstr>'GMIC-NC_2022-Q3_SCDPT4'!SCDPT4_401ENDINGG_9</vt:lpstr>
      <vt:lpstr>'GMIC-NC_2022-Q3_SCDPT4'!SCDPT4_4020000000_Range</vt:lpstr>
      <vt:lpstr>'GMIC-NC_2022-Q3_SCDPT4'!SCDPT4_4029999999_10</vt:lpstr>
      <vt:lpstr>'GMIC-NC_2022-Q3_SCDPT4'!SCDPT4_4029999999_11</vt:lpstr>
      <vt:lpstr>'GMIC-NC_2022-Q3_SCDPT4'!SCDPT4_4029999999_12</vt:lpstr>
      <vt:lpstr>'GMIC-NC_2022-Q3_SCDPT4'!SCDPT4_4029999999_13</vt:lpstr>
      <vt:lpstr>'GMIC-NC_2022-Q3_SCDPT4'!SCDPT4_4029999999_14</vt:lpstr>
      <vt:lpstr>'GMIC-NC_2022-Q3_SCDPT4'!SCDPT4_4029999999_15</vt:lpstr>
      <vt:lpstr>'GMIC-NC_2022-Q3_SCDPT4'!SCDPT4_4029999999_16</vt:lpstr>
      <vt:lpstr>'GMIC-NC_2022-Q3_SCDPT4'!SCDPT4_4029999999_17</vt:lpstr>
      <vt:lpstr>'GMIC-NC_2022-Q3_SCDPT4'!SCDPT4_4029999999_18</vt:lpstr>
      <vt:lpstr>'GMIC-NC_2022-Q3_SCDPT4'!SCDPT4_4029999999_19</vt:lpstr>
      <vt:lpstr>'GMIC-NC_2022-Q3_SCDPT4'!SCDPT4_4029999999_20</vt:lpstr>
      <vt:lpstr>'GMIC-NC_2022-Q3_SCDPT4'!SCDPT4_4029999999_7</vt:lpstr>
      <vt:lpstr>'GMIC-NC_2022-Q3_SCDPT4'!SCDPT4_4029999999_9</vt:lpstr>
      <vt:lpstr>'GMIC-NC_2022-Q3_SCDPT4'!SCDPT4_402BEGINNG_1</vt:lpstr>
      <vt:lpstr>'GMIC-NC_2022-Q3_SCDPT4'!SCDPT4_402BEGINNG_10</vt:lpstr>
      <vt:lpstr>'GMIC-NC_2022-Q3_SCDPT4'!SCDPT4_402BEGINNG_11</vt:lpstr>
      <vt:lpstr>'GMIC-NC_2022-Q3_SCDPT4'!SCDPT4_402BEGINNG_12</vt:lpstr>
      <vt:lpstr>'GMIC-NC_2022-Q3_SCDPT4'!SCDPT4_402BEGINNG_13</vt:lpstr>
      <vt:lpstr>'GMIC-NC_2022-Q3_SCDPT4'!SCDPT4_402BEGINNG_14</vt:lpstr>
      <vt:lpstr>'GMIC-NC_2022-Q3_SCDPT4'!SCDPT4_402BEGINNG_15</vt:lpstr>
      <vt:lpstr>'GMIC-NC_2022-Q3_SCDPT4'!SCDPT4_402BEGINNG_16</vt:lpstr>
      <vt:lpstr>'GMIC-NC_2022-Q3_SCDPT4'!SCDPT4_402BEGINNG_17</vt:lpstr>
      <vt:lpstr>'GMIC-NC_2022-Q3_SCDPT4'!SCDPT4_402BEGINNG_18</vt:lpstr>
      <vt:lpstr>'GMIC-NC_2022-Q3_SCDPT4'!SCDPT4_402BEGINNG_19</vt:lpstr>
      <vt:lpstr>'GMIC-NC_2022-Q3_SCDPT4'!SCDPT4_402BEGINNG_2</vt:lpstr>
      <vt:lpstr>'GMIC-NC_2022-Q3_SCDPT4'!SCDPT4_402BEGINNG_20</vt:lpstr>
      <vt:lpstr>'GMIC-NC_2022-Q3_SCDPT4'!SCDPT4_402BEGINNG_21</vt:lpstr>
      <vt:lpstr>'GMIC-NC_2022-Q3_SCDPT4'!SCDPT4_402BEGINNG_22.01</vt:lpstr>
      <vt:lpstr>'GMIC-NC_2022-Q3_SCDPT4'!SCDPT4_402BEGINNG_22.02</vt:lpstr>
      <vt:lpstr>'GMIC-NC_2022-Q3_SCDPT4'!SCDPT4_402BEGINNG_22.03</vt:lpstr>
      <vt:lpstr>'GMIC-NC_2022-Q3_SCDPT4'!SCDPT4_402BEGINNG_23</vt:lpstr>
      <vt:lpstr>'GMIC-NC_2022-Q3_SCDPT4'!SCDPT4_402BEGINNG_24</vt:lpstr>
      <vt:lpstr>'GMIC-NC_2022-Q3_SCDPT4'!SCDPT4_402BEGINNG_25</vt:lpstr>
      <vt:lpstr>'GMIC-NC_2022-Q3_SCDPT4'!SCDPT4_402BEGINNG_26</vt:lpstr>
      <vt:lpstr>'GMIC-NC_2022-Q3_SCDPT4'!SCDPT4_402BEGINNG_27</vt:lpstr>
      <vt:lpstr>'GMIC-NC_2022-Q3_SCDPT4'!SCDPT4_402BEGINNG_28</vt:lpstr>
      <vt:lpstr>'GMIC-NC_2022-Q3_SCDPT4'!SCDPT4_402BEGINNG_3</vt:lpstr>
      <vt:lpstr>'GMIC-NC_2022-Q3_SCDPT4'!SCDPT4_402BEGINNG_4</vt:lpstr>
      <vt:lpstr>'GMIC-NC_2022-Q3_SCDPT4'!SCDPT4_402BEGINNG_5</vt:lpstr>
      <vt:lpstr>'GMIC-NC_2022-Q3_SCDPT4'!SCDPT4_402BEGINNG_6</vt:lpstr>
      <vt:lpstr>'GMIC-NC_2022-Q3_SCDPT4'!SCDPT4_402BEGINNG_7</vt:lpstr>
      <vt:lpstr>'GMIC-NC_2022-Q3_SCDPT4'!SCDPT4_402BEGINNG_8</vt:lpstr>
      <vt:lpstr>'GMIC-NC_2022-Q3_SCDPT4'!SCDPT4_402BEGINNG_9</vt:lpstr>
      <vt:lpstr>'GMIC-NC_2022-Q3_SCDPT4'!SCDPT4_402ENDINGG_10</vt:lpstr>
      <vt:lpstr>'GMIC-NC_2022-Q3_SCDPT4'!SCDPT4_402ENDINGG_11</vt:lpstr>
      <vt:lpstr>'GMIC-NC_2022-Q3_SCDPT4'!SCDPT4_402ENDINGG_12</vt:lpstr>
      <vt:lpstr>'GMIC-NC_2022-Q3_SCDPT4'!SCDPT4_402ENDINGG_13</vt:lpstr>
      <vt:lpstr>'GMIC-NC_2022-Q3_SCDPT4'!SCDPT4_402ENDINGG_14</vt:lpstr>
      <vt:lpstr>'GMIC-NC_2022-Q3_SCDPT4'!SCDPT4_402ENDINGG_15</vt:lpstr>
      <vt:lpstr>'GMIC-NC_2022-Q3_SCDPT4'!SCDPT4_402ENDINGG_16</vt:lpstr>
      <vt:lpstr>'GMIC-NC_2022-Q3_SCDPT4'!SCDPT4_402ENDINGG_17</vt:lpstr>
      <vt:lpstr>'GMIC-NC_2022-Q3_SCDPT4'!SCDPT4_402ENDINGG_18</vt:lpstr>
      <vt:lpstr>'GMIC-NC_2022-Q3_SCDPT4'!SCDPT4_402ENDINGG_19</vt:lpstr>
      <vt:lpstr>'GMIC-NC_2022-Q3_SCDPT4'!SCDPT4_402ENDINGG_2</vt:lpstr>
      <vt:lpstr>'GMIC-NC_2022-Q3_SCDPT4'!SCDPT4_402ENDINGG_20</vt:lpstr>
      <vt:lpstr>'GMIC-NC_2022-Q3_SCDPT4'!SCDPT4_402ENDINGG_21</vt:lpstr>
      <vt:lpstr>'GMIC-NC_2022-Q3_SCDPT4'!SCDPT4_402ENDINGG_22.01</vt:lpstr>
      <vt:lpstr>'GMIC-NC_2022-Q3_SCDPT4'!SCDPT4_402ENDINGG_22.02</vt:lpstr>
      <vt:lpstr>'GMIC-NC_2022-Q3_SCDPT4'!SCDPT4_402ENDINGG_22.03</vt:lpstr>
      <vt:lpstr>'GMIC-NC_2022-Q3_SCDPT4'!SCDPT4_402ENDINGG_23</vt:lpstr>
      <vt:lpstr>'GMIC-NC_2022-Q3_SCDPT4'!SCDPT4_402ENDINGG_24</vt:lpstr>
      <vt:lpstr>'GMIC-NC_2022-Q3_SCDPT4'!SCDPT4_402ENDINGG_25</vt:lpstr>
      <vt:lpstr>'GMIC-NC_2022-Q3_SCDPT4'!SCDPT4_402ENDINGG_26</vt:lpstr>
      <vt:lpstr>'GMIC-NC_2022-Q3_SCDPT4'!SCDPT4_402ENDINGG_27</vt:lpstr>
      <vt:lpstr>'GMIC-NC_2022-Q3_SCDPT4'!SCDPT4_402ENDINGG_28</vt:lpstr>
      <vt:lpstr>'GMIC-NC_2022-Q3_SCDPT4'!SCDPT4_402ENDINGG_3</vt:lpstr>
      <vt:lpstr>'GMIC-NC_2022-Q3_SCDPT4'!SCDPT4_402ENDINGG_4</vt:lpstr>
      <vt:lpstr>'GMIC-NC_2022-Q3_SCDPT4'!SCDPT4_402ENDINGG_5</vt:lpstr>
      <vt:lpstr>'GMIC-NC_2022-Q3_SCDPT4'!SCDPT4_402ENDINGG_6</vt:lpstr>
      <vt:lpstr>'GMIC-NC_2022-Q3_SCDPT4'!SCDPT4_402ENDINGG_7</vt:lpstr>
      <vt:lpstr>'GMIC-NC_2022-Q3_SCDPT4'!SCDPT4_402ENDINGG_8</vt:lpstr>
      <vt:lpstr>'GMIC-NC_2022-Q3_SCDPT4'!SCDPT4_402ENDINGG_9</vt:lpstr>
      <vt:lpstr>'GMIC-NC_2022-Q3_SCDPT4'!SCDPT4_4310000000_Range</vt:lpstr>
      <vt:lpstr>'GMIC-NC_2022-Q3_SCDPT4'!SCDPT4_4319999999_10</vt:lpstr>
      <vt:lpstr>'GMIC-NC_2022-Q3_SCDPT4'!SCDPT4_4319999999_11</vt:lpstr>
      <vt:lpstr>'GMIC-NC_2022-Q3_SCDPT4'!SCDPT4_4319999999_12</vt:lpstr>
      <vt:lpstr>'GMIC-NC_2022-Q3_SCDPT4'!SCDPT4_4319999999_13</vt:lpstr>
      <vt:lpstr>'GMIC-NC_2022-Q3_SCDPT4'!SCDPT4_4319999999_14</vt:lpstr>
      <vt:lpstr>'GMIC-NC_2022-Q3_SCDPT4'!SCDPT4_4319999999_15</vt:lpstr>
      <vt:lpstr>'GMIC-NC_2022-Q3_SCDPT4'!SCDPT4_4319999999_16</vt:lpstr>
      <vt:lpstr>'GMIC-NC_2022-Q3_SCDPT4'!SCDPT4_4319999999_17</vt:lpstr>
      <vt:lpstr>'GMIC-NC_2022-Q3_SCDPT4'!SCDPT4_4319999999_18</vt:lpstr>
      <vt:lpstr>'GMIC-NC_2022-Q3_SCDPT4'!SCDPT4_4319999999_19</vt:lpstr>
      <vt:lpstr>'GMIC-NC_2022-Q3_SCDPT4'!SCDPT4_4319999999_20</vt:lpstr>
      <vt:lpstr>'GMIC-NC_2022-Q3_SCDPT4'!SCDPT4_4319999999_7</vt:lpstr>
      <vt:lpstr>'GMIC-NC_2022-Q3_SCDPT4'!SCDPT4_4319999999_9</vt:lpstr>
      <vt:lpstr>'GMIC-NC_2022-Q3_SCDPT4'!SCDPT4_431BEGINNG_1</vt:lpstr>
      <vt:lpstr>'GMIC-NC_2022-Q3_SCDPT4'!SCDPT4_431BEGINNG_10</vt:lpstr>
      <vt:lpstr>'GMIC-NC_2022-Q3_SCDPT4'!SCDPT4_431BEGINNG_11</vt:lpstr>
      <vt:lpstr>'GMIC-NC_2022-Q3_SCDPT4'!SCDPT4_431BEGINNG_12</vt:lpstr>
      <vt:lpstr>'GMIC-NC_2022-Q3_SCDPT4'!SCDPT4_431BEGINNG_13</vt:lpstr>
      <vt:lpstr>'GMIC-NC_2022-Q3_SCDPT4'!SCDPT4_431BEGINNG_14</vt:lpstr>
      <vt:lpstr>'GMIC-NC_2022-Q3_SCDPT4'!SCDPT4_431BEGINNG_15</vt:lpstr>
      <vt:lpstr>'GMIC-NC_2022-Q3_SCDPT4'!SCDPT4_431BEGINNG_16</vt:lpstr>
      <vt:lpstr>'GMIC-NC_2022-Q3_SCDPT4'!SCDPT4_431BEGINNG_17</vt:lpstr>
      <vt:lpstr>'GMIC-NC_2022-Q3_SCDPT4'!SCDPT4_431BEGINNG_18</vt:lpstr>
      <vt:lpstr>'GMIC-NC_2022-Q3_SCDPT4'!SCDPT4_431BEGINNG_19</vt:lpstr>
      <vt:lpstr>'GMIC-NC_2022-Q3_SCDPT4'!SCDPT4_431BEGINNG_2</vt:lpstr>
      <vt:lpstr>'GMIC-NC_2022-Q3_SCDPT4'!SCDPT4_431BEGINNG_20</vt:lpstr>
      <vt:lpstr>'GMIC-NC_2022-Q3_SCDPT4'!SCDPT4_431BEGINNG_21</vt:lpstr>
      <vt:lpstr>'GMIC-NC_2022-Q3_SCDPT4'!SCDPT4_431BEGINNG_22.01</vt:lpstr>
      <vt:lpstr>'GMIC-NC_2022-Q3_SCDPT4'!SCDPT4_431BEGINNG_22.02</vt:lpstr>
      <vt:lpstr>'GMIC-NC_2022-Q3_SCDPT4'!SCDPT4_431BEGINNG_22.03</vt:lpstr>
      <vt:lpstr>'GMIC-NC_2022-Q3_SCDPT4'!SCDPT4_431BEGINNG_23</vt:lpstr>
      <vt:lpstr>'GMIC-NC_2022-Q3_SCDPT4'!SCDPT4_431BEGINNG_24</vt:lpstr>
      <vt:lpstr>'GMIC-NC_2022-Q3_SCDPT4'!SCDPT4_431BEGINNG_25</vt:lpstr>
      <vt:lpstr>'GMIC-NC_2022-Q3_SCDPT4'!SCDPT4_431BEGINNG_26</vt:lpstr>
      <vt:lpstr>'GMIC-NC_2022-Q3_SCDPT4'!SCDPT4_431BEGINNG_27</vt:lpstr>
      <vt:lpstr>'GMIC-NC_2022-Q3_SCDPT4'!SCDPT4_431BEGINNG_28</vt:lpstr>
      <vt:lpstr>'GMIC-NC_2022-Q3_SCDPT4'!SCDPT4_431BEGINNG_3</vt:lpstr>
      <vt:lpstr>'GMIC-NC_2022-Q3_SCDPT4'!SCDPT4_431BEGINNG_4</vt:lpstr>
      <vt:lpstr>'GMIC-NC_2022-Q3_SCDPT4'!SCDPT4_431BEGINNG_5</vt:lpstr>
      <vt:lpstr>'GMIC-NC_2022-Q3_SCDPT4'!SCDPT4_431BEGINNG_6</vt:lpstr>
      <vt:lpstr>'GMIC-NC_2022-Q3_SCDPT4'!SCDPT4_431BEGINNG_7</vt:lpstr>
      <vt:lpstr>'GMIC-NC_2022-Q3_SCDPT4'!SCDPT4_431BEGINNG_8</vt:lpstr>
      <vt:lpstr>'GMIC-NC_2022-Q3_SCDPT4'!SCDPT4_431BEGINNG_9</vt:lpstr>
      <vt:lpstr>'GMIC-NC_2022-Q3_SCDPT4'!SCDPT4_431ENDINGG_10</vt:lpstr>
      <vt:lpstr>'GMIC-NC_2022-Q3_SCDPT4'!SCDPT4_431ENDINGG_11</vt:lpstr>
      <vt:lpstr>'GMIC-NC_2022-Q3_SCDPT4'!SCDPT4_431ENDINGG_12</vt:lpstr>
      <vt:lpstr>'GMIC-NC_2022-Q3_SCDPT4'!SCDPT4_431ENDINGG_13</vt:lpstr>
      <vt:lpstr>'GMIC-NC_2022-Q3_SCDPT4'!SCDPT4_431ENDINGG_14</vt:lpstr>
      <vt:lpstr>'GMIC-NC_2022-Q3_SCDPT4'!SCDPT4_431ENDINGG_15</vt:lpstr>
      <vt:lpstr>'GMIC-NC_2022-Q3_SCDPT4'!SCDPT4_431ENDINGG_16</vt:lpstr>
      <vt:lpstr>'GMIC-NC_2022-Q3_SCDPT4'!SCDPT4_431ENDINGG_17</vt:lpstr>
      <vt:lpstr>'GMIC-NC_2022-Q3_SCDPT4'!SCDPT4_431ENDINGG_18</vt:lpstr>
      <vt:lpstr>'GMIC-NC_2022-Q3_SCDPT4'!SCDPT4_431ENDINGG_19</vt:lpstr>
      <vt:lpstr>'GMIC-NC_2022-Q3_SCDPT4'!SCDPT4_431ENDINGG_2</vt:lpstr>
      <vt:lpstr>'GMIC-NC_2022-Q3_SCDPT4'!SCDPT4_431ENDINGG_20</vt:lpstr>
      <vt:lpstr>'GMIC-NC_2022-Q3_SCDPT4'!SCDPT4_431ENDINGG_21</vt:lpstr>
      <vt:lpstr>'GMIC-NC_2022-Q3_SCDPT4'!SCDPT4_431ENDINGG_22.01</vt:lpstr>
      <vt:lpstr>'GMIC-NC_2022-Q3_SCDPT4'!SCDPT4_431ENDINGG_22.02</vt:lpstr>
      <vt:lpstr>'GMIC-NC_2022-Q3_SCDPT4'!SCDPT4_431ENDINGG_22.03</vt:lpstr>
      <vt:lpstr>'GMIC-NC_2022-Q3_SCDPT4'!SCDPT4_431ENDINGG_23</vt:lpstr>
      <vt:lpstr>'GMIC-NC_2022-Q3_SCDPT4'!SCDPT4_431ENDINGG_24</vt:lpstr>
      <vt:lpstr>'GMIC-NC_2022-Q3_SCDPT4'!SCDPT4_431ENDINGG_25</vt:lpstr>
      <vt:lpstr>'GMIC-NC_2022-Q3_SCDPT4'!SCDPT4_431ENDINGG_26</vt:lpstr>
      <vt:lpstr>'GMIC-NC_2022-Q3_SCDPT4'!SCDPT4_431ENDINGG_27</vt:lpstr>
      <vt:lpstr>'GMIC-NC_2022-Q3_SCDPT4'!SCDPT4_431ENDINGG_28</vt:lpstr>
      <vt:lpstr>'GMIC-NC_2022-Q3_SCDPT4'!SCDPT4_431ENDINGG_3</vt:lpstr>
      <vt:lpstr>'GMIC-NC_2022-Q3_SCDPT4'!SCDPT4_431ENDINGG_4</vt:lpstr>
      <vt:lpstr>'GMIC-NC_2022-Q3_SCDPT4'!SCDPT4_431ENDINGG_5</vt:lpstr>
      <vt:lpstr>'GMIC-NC_2022-Q3_SCDPT4'!SCDPT4_431ENDINGG_6</vt:lpstr>
      <vt:lpstr>'GMIC-NC_2022-Q3_SCDPT4'!SCDPT4_431ENDINGG_7</vt:lpstr>
      <vt:lpstr>'GMIC-NC_2022-Q3_SCDPT4'!SCDPT4_431ENDINGG_8</vt:lpstr>
      <vt:lpstr>'GMIC-NC_2022-Q3_SCDPT4'!SCDPT4_431ENDINGG_9</vt:lpstr>
      <vt:lpstr>'GMIC-NC_2022-Q3_SCDPT4'!SCDPT4_4320000000_Range</vt:lpstr>
      <vt:lpstr>'GMIC-NC_2022-Q3_SCDPT4'!SCDPT4_4329999999_10</vt:lpstr>
      <vt:lpstr>'GMIC-NC_2022-Q3_SCDPT4'!SCDPT4_4329999999_11</vt:lpstr>
      <vt:lpstr>'GMIC-NC_2022-Q3_SCDPT4'!SCDPT4_4329999999_12</vt:lpstr>
      <vt:lpstr>'GMIC-NC_2022-Q3_SCDPT4'!SCDPT4_4329999999_13</vt:lpstr>
      <vt:lpstr>'GMIC-NC_2022-Q3_SCDPT4'!SCDPT4_4329999999_14</vt:lpstr>
      <vt:lpstr>'GMIC-NC_2022-Q3_SCDPT4'!SCDPT4_4329999999_15</vt:lpstr>
      <vt:lpstr>'GMIC-NC_2022-Q3_SCDPT4'!SCDPT4_4329999999_16</vt:lpstr>
      <vt:lpstr>'GMIC-NC_2022-Q3_SCDPT4'!SCDPT4_4329999999_17</vt:lpstr>
      <vt:lpstr>'GMIC-NC_2022-Q3_SCDPT4'!SCDPT4_4329999999_18</vt:lpstr>
      <vt:lpstr>'GMIC-NC_2022-Q3_SCDPT4'!SCDPT4_4329999999_19</vt:lpstr>
      <vt:lpstr>'GMIC-NC_2022-Q3_SCDPT4'!SCDPT4_4329999999_20</vt:lpstr>
      <vt:lpstr>'GMIC-NC_2022-Q3_SCDPT4'!SCDPT4_4329999999_7</vt:lpstr>
      <vt:lpstr>'GMIC-NC_2022-Q3_SCDPT4'!SCDPT4_4329999999_9</vt:lpstr>
      <vt:lpstr>'GMIC-NC_2022-Q3_SCDPT4'!SCDPT4_432BEGINNG_1</vt:lpstr>
      <vt:lpstr>'GMIC-NC_2022-Q3_SCDPT4'!SCDPT4_432BEGINNG_10</vt:lpstr>
      <vt:lpstr>'GMIC-NC_2022-Q3_SCDPT4'!SCDPT4_432BEGINNG_11</vt:lpstr>
      <vt:lpstr>'GMIC-NC_2022-Q3_SCDPT4'!SCDPT4_432BEGINNG_12</vt:lpstr>
      <vt:lpstr>'GMIC-NC_2022-Q3_SCDPT4'!SCDPT4_432BEGINNG_13</vt:lpstr>
      <vt:lpstr>'GMIC-NC_2022-Q3_SCDPT4'!SCDPT4_432BEGINNG_14</vt:lpstr>
      <vt:lpstr>'GMIC-NC_2022-Q3_SCDPT4'!SCDPT4_432BEGINNG_15</vt:lpstr>
      <vt:lpstr>'GMIC-NC_2022-Q3_SCDPT4'!SCDPT4_432BEGINNG_16</vt:lpstr>
      <vt:lpstr>'GMIC-NC_2022-Q3_SCDPT4'!SCDPT4_432BEGINNG_17</vt:lpstr>
      <vt:lpstr>'GMIC-NC_2022-Q3_SCDPT4'!SCDPT4_432BEGINNG_18</vt:lpstr>
      <vt:lpstr>'GMIC-NC_2022-Q3_SCDPT4'!SCDPT4_432BEGINNG_19</vt:lpstr>
      <vt:lpstr>'GMIC-NC_2022-Q3_SCDPT4'!SCDPT4_432BEGINNG_2</vt:lpstr>
      <vt:lpstr>'GMIC-NC_2022-Q3_SCDPT4'!SCDPT4_432BEGINNG_20</vt:lpstr>
      <vt:lpstr>'GMIC-NC_2022-Q3_SCDPT4'!SCDPT4_432BEGINNG_21</vt:lpstr>
      <vt:lpstr>'GMIC-NC_2022-Q3_SCDPT4'!SCDPT4_432BEGINNG_22.01</vt:lpstr>
      <vt:lpstr>'GMIC-NC_2022-Q3_SCDPT4'!SCDPT4_432BEGINNG_22.02</vt:lpstr>
      <vt:lpstr>'GMIC-NC_2022-Q3_SCDPT4'!SCDPT4_432BEGINNG_22.03</vt:lpstr>
      <vt:lpstr>'GMIC-NC_2022-Q3_SCDPT4'!SCDPT4_432BEGINNG_23</vt:lpstr>
      <vt:lpstr>'GMIC-NC_2022-Q3_SCDPT4'!SCDPT4_432BEGINNG_24</vt:lpstr>
      <vt:lpstr>'GMIC-NC_2022-Q3_SCDPT4'!SCDPT4_432BEGINNG_25</vt:lpstr>
      <vt:lpstr>'GMIC-NC_2022-Q3_SCDPT4'!SCDPT4_432BEGINNG_26</vt:lpstr>
      <vt:lpstr>'GMIC-NC_2022-Q3_SCDPT4'!SCDPT4_432BEGINNG_27</vt:lpstr>
      <vt:lpstr>'GMIC-NC_2022-Q3_SCDPT4'!SCDPT4_432BEGINNG_28</vt:lpstr>
      <vt:lpstr>'GMIC-NC_2022-Q3_SCDPT4'!SCDPT4_432BEGINNG_3</vt:lpstr>
      <vt:lpstr>'GMIC-NC_2022-Q3_SCDPT4'!SCDPT4_432BEGINNG_4</vt:lpstr>
      <vt:lpstr>'GMIC-NC_2022-Q3_SCDPT4'!SCDPT4_432BEGINNG_5</vt:lpstr>
      <vt:lpstr>'GMIC-NC_2022-Q3_SCDPT4'!SCDPT4_432BEGINNG_6</vt:lpstr>
      <vt:lpstr>'GMIC-NC_2022-Q3_SCDPT4'!SCDPT4_432BEGINNG_7</vt:lpstr>
      <vt:lpstr>'GMIC-NC_2022-Q3_SCDPT4'!SCDPT4_432BEGINNG_8</vt:lpstr>
      <vt:lpstr>'GMIC-NC_2022-Q3_SCDPT4'!SCDPT4_432BEGINNG_9</vt:lpstr>
      <vt:lpstr>'GMIC-NC_2022-Q3_SCDPT4'!SCDPT4_432ENDINGG_10</vt:lpstr>
      <vt:lpstr>'GMIC-NC_2022-Q3_SCDPT4'!SCDPT4_432ENDINGG_11</vt:lpstr>
      <vt:lpstr>'GMIC-NC_2022-Q3_SCDPT4'!SCDPT4_432ENDINGG_12</vt:lpstr>
      <vt:lpstr>'GMIC-NC_2022-Q3_SCDPT4'!SCDPT4_432ENDINGG_13</vt:lpstr>
      <vt:lpstr>'GMIC-NC_2022-Q3_SCDPT4'!SCDPT4_432ENDINGG_14</vt:lpstr>
      <vt:lpstr>'GMIC-NC_2022-Q3_SCDPT4'!SCDPT4_432ENDINGG_15</vt:lpstr>
      <vt:lpstr>'GMIC-NC_2022-Q3_SCDPT4'!SCDPT4_432ENDINGG_16</vt:lpstr>
      <vt:lpstr>'GMIC-NC_2022-Q3_SCDPT4'!SCDPT4_432ENDINGG_17</vt:lpstr>
      <vt:lpstr>'GMIC-NC_2022-Q3_SCDPT4'!SCDPT4_432ENDINGG_18</vt:lpstr>
      <vt:lpstr>'GMIC-NC_2022-Q3_SCDPT4'!SCDPT4_432ENDINGG_19</vt:lpstr>
      <vt:lpstr>'GMIC-NC_2022-Q3_SCDPT4'!SCDPT4_432ENDINGG_2</vt:lpstr>
      <vt:lpstr>'GMIC-NC_2022-Q3_SCDPT4'!SCDPT4_432ENDINGG_20</vt:lpstr>
      <vt:lpstr>'GMIC-NC_2022-Q3_SCDPT4'!SCDPT4_432ENDINGG_21</vt:lpstr>
      <vt:lpstr>'GMIC-NC_2022-Q3_SCDPT4'!SCDPT4_432ENDINGG_22.01</vt:lpstr>
      <vt:lpstr>'GMIC-NC_2022-Q3_SCDPT4'!SCDPT4_432ENDINGG_22.02</vt:lpstr>
      <vt:lpstr>'GMIC-NC_2022-Q3_SCDPT4'!SCDPT4_432ENDINGG_22.03</vt:lpstr>
      <vt:lpstr>'GMIC-NC_2022-Q3_SCDPT4'!SCDPT4_432ENDINGG_23</vt:lpstr>
      <vt:lpstr>'GMIC-NC_2022-Q3_SCDPT4'!SCDPT4_432ENDINGG_24</vt:lpstr>
      <vt:lpstr>'GMIC-NC_2022-Q3_SCDPT4'!SCDPT4_432ENDINGG_25</vt:lpstr>
      <vt:lpstr>'GMIC-NC_2022-Q3_SCDPT4'!SCDPT4_432ENDINGG_26</vt:lpstr>
      <vt:lpstr>'GMIC-NC_2022-Q3_SCDPT4'!SCDPT4_432ENDINGG_27</vt:lpstr>
      <vt:lpstr>'GMIC-NC_2022-Q3_SCDPT4'!SCDPT4_432ENDINGG_28</vt:lpstr>
      <vt:lpstr>'GMIC-NC_2022-Q3_SCDPT4'!SCDPT4_432ENDINGG_3</vt:lpstr>
      <vt:lpstr>'GMIC-NC_2022-Q3_SCDPT4'!SCDPT4_432ENDINGG_4</vt:lpstr>
      <vt:lpstr>'GMIC-NC_2022-Q3_SCDPT4'!SCDPT4_432ENDINGG_5</vt:lpstr>
      <vt:lpstr>'GMIC-NC_2022-Q3_SCDPT4'!SCDPT4_432ENDINGG_6</vt:lpstr>
      <vt:lpstr>'GMIC-NC_2022-Q3_SCDPT4'!SCDPT4_432ENDINGG_7</vt:lpstr>
      <vt:lpstr>'GMIC-NC_2022-Q3_SCDPT4'!SCDPT4_432ENDINGG_8</vt:lpstr>
      <vt:lpstr>'GMIC-NC_2022-Q3_SCDPT4'!SCDPT4_432ENDINGG_9</vt:lpstr>
      <vt:lpstr>'GMIC-NC_2022-Q3_SCDPT4'!SCDPT4_4509999997_10</vt:lpstr>
      <vt:lpstr>'GMIC-NC_2022-Q3_SCDPT4'!SCDPT4_4509999997_11</vt:lpstr>
      <vt:lpstr>'GMIC-NC_2022-Q3_SCDPT4'!SCDPT4_4509999997_12</vt:lpstr>
      <vt:lpstr>'GMIC-NC_2022-Q3_SCDPT4'!SCDPT4_4509999997_13</vt:lpstr>
      <vt:lpstr>'GMIC-NC_2022-Q3_SCDPT4'!SCDPT4_4509999997_14</vt:lpstr>
      <vt:lpstr>'GMIC-NC_2022-Q3_SCDPT4'!SCDPT4_4509999997_15</vt:lpstr>
      <vt:lpstr>'GMIC-NC_2022-Q3_SCDPT4'!SCDPT4_4509999997_16</vt:lpstr>
      <vt:lpstr>'GMIC-NC_2022-Q3_SCDPT4'!SCDPT4_4509999997_17</vt:lpstr>
      <vt:lpstr>'GMIC-NC_2022-Q3_SCDPT4'!SCDPT4_4509999997_18</vt:lpstr>
      <vt:lpstr>'GMIC-NC_2022-Q3_SCDPT4'!SCDPT4_4509999997_19</vt:lpstr>
      <vt:lpstr>'GMIC-NC_2022-Q3_SCDPT4'!SCDPT4_4509999997_20</vt:lpstr>
      <vt:lpstr>'GMIC-NC_2022-Q3_SCDPT4'!SCDPT4_4509999997_7</vt:lpstr>
      <vt:lpstr>'GMIC-NC_2022-Q3_SCDPT4'!SCDPT4_4509999997_9</vt:lpstr>
      <vt:lpstr>'GMIC-NC_2022-Q3_SCDPT4'!SCDPT4_4509999999_10</vt:lpstr>
      <vt:lpstr>'GMIC-NC_2022-Q3_SCDPT4'!SCDPT4_4509999999_11</vt:lpstr>
      <vt:lpstr>'GMIC-NC_2022-Q3_SCDPT4'!SCDPT4_4509999999_12</vt:lpstr>
      <vt:lpstr>'GMIC-NC_2022-Q3_SCDPT4'!SCDPT4_4509999999_13</vt:lpstr>
      <vt:lpstr>'GMIC-NC_2022-Q3_SCDPT4'!SCDPT4_4509999999_14</vt:lpstr>
      <vt:lpstr>'GMIC-NC_2022-Q3_SCDPT4'!SCDPT4_4509999999_15</vt:lpstr>
      <vt:lpstr>'GMIC-NC_2022-Q3_SCDPT4'!SCDPT4_4509999999_16</vt:lpstr>
      <vt:lpstr>'GMIC-NC_2022-Q3_SCDPT4'!SCDPT4_4509999999_17</vt:lpstr>
      <vt:lpstr>'GMIC-NC_2022-Q3_SCDPT4'!SCDPT4_4509999999_18</vt:lpstr>
      <vt:lpstr>'GMIC-NC_2022-Q3_SCDPT4'!SCDPT4_4509999999_19</vt:lpstr>
      <vt:lpstr>'GMIC-NC_2022-Q3_SCDPT4'!SCDPT4_4509999999_20</vt:lpstr>
      <vt:lpstr>'GMIC-NC_2022-Q3_SCDPT4'!SCDPT4_4509999999_7</vt:lpstr>
      <vt:lpstr>'GMIC-NC_2022-Q3_SCDPT4'!SCDPT4_4509999999_9</vt:lpstr>
      <vt:lpstr>'GMIC-NC_2022-Q3_SCDPT4'!SCDPT4_5010000000_Range</vt:lpstr>
      <vt:lpstr>'GMIC-NC_2022-Q3_SCDPT4'!SCDPT4_5019999999_10</vt:lpstr>
      <vt:lpstr>'GMIC-NC_2022-Q3_SCDPT4'!SCDPT4_5019999999_11</vt:lpstr>
      <vt:lpstr>'GMIC-NC_2022-Q3_SCDPT4'!SCDPT4_5019999999_12</vt:lpstr>
      <vt:lpstr>'GMIC-NC_2022-Q3_SCDPT4'!SCDPT4_5019999999_13</vt:lpstr>
      <vt:lpstr>'GMIC-NC_2022-Q3_SCDPT4'!SCDPT4_5019999999_14</vt:lpstr>
      <vt:lpstr>'GMIC-NC_2022-Q3_SCDPT4'!SCDPT4_5019999999_15</vt:lpstr>
      <vt:lpstr>'GMIC-NC_2022-Q3_SCDPT4'!SCDPT4_5019999999_16</vt:lpstr>
      <vt:lpstr>'GMIC-NC_2022-Q3_SCDPT4'!SCDPT4_5019999999_17</vt:lpstr>
      <vt:lpstr>'GMIC-NC_2022-Q3_SCDPT4'!SCDPT4_5019999999_18</vt:lpstr>
      <vt:lpstr>'GMIC-NC_2022-Q3_SCDPT4'!SCDPT4_5019999999_19</vt:lpstr>
      <vt:lpstr>'GMIC-NC_2022-Q3_SCDPT4'!SCDPT4_5019999999_20</vt:lpstr>
      <vt:lpstr>'GMIC-NC_2022-Q3_SCDPT4'!SCDPT4_5019999999_7</vt:lpstr>
      <vt:lpstr>'GMIC-NC_2022-Q3_SCDPT4'!SCDPT4_5019999999_9</vt:lpstr>
      <vt:lpstr>'GMIC-NC_2022-Q3_SCDPT4'!SCDPT4_501BEGINNG_1</vt:lpstr>
      <vt:lpstr>'GMIC-NC_2022-Q3_SCDPT4'!SCDPT4_501BEGINNG_10</vt:lpstr>
      <vt:lpstr>'GMIC-NC_2022-Q3_SCDPT4'!SCDPT4_501BEGINNG_11</vt:lpstr>
      <vt:lpstr>'GMIC-NC_2022-Q3_SCDPT4'!SCDPT4_501BEGINNG_12</vt:lpstr>
      <vt:lpstr>'GMIC-NC_2022-Q3_SCDPT4'!SCDPT4_501BEGINNG_13</vt:lpstr>
      <vt:lpstr>'GMIC-NC_2022-Q3_SCDPT4'!SCDPT4_501BEGINNG_14</vt:lpstr>
      <vt:lpstr>'GMIC-NC_2022-Q3_SCDPT4'!SCDPT4_501BEGINNG_15</vt:lpstr>
      <vt:lpstr>'GMIC-NC_2022-Q3_SCDPT4'!SCDPT4_501BEGINNG_16</vt:lpstr>
      <vt:lpstr>'GMIC-NC_2022-Q3_SCDPT4'!SCDPT4_501BEGINNG_17</vt:lpstr>
      <vt:lpstr>'GMIC-NC_2022-Q3_SCDPT4'!SCDPT4_501BEGINNG_18</vt:lpstr>
      <vt:lpstr>'GMIC-NC_2022-Q3_SCDPT4'!SCDPT4_501BEGINNG_19</vt:lpstr>
      <vt:lpstr>'GMIC-NC_2022-Q3_SCDPT4'!SCDPT4_501BEGINNG_2</vt:lpstr>
      <vt:lpstr>'GMIC-NC_2022-Q3_SCDPT4'!SCDPT4_501BEGINNG_20</vt:lpstr>
      <vt:lpstr>'GMIC-NC_2022-Q3_SCDPT4'!SCDPT4_501BEGINNG_21</vt:lpstr>
      <vt:lpstr>'GMIC-NC_2022-Q3_SCDPT4'!SCDPT4_501BEGINNG_22.01</vt:lpstr>
      <vt:lpstr>'GMIC-NC_2022-Q3_SCDPT4'!SCDPT4_501BEGINNG_22.02</vt:lpstr>
      <vt:lpstr>'GMIC-NC_2022-Q3_SCDPT4'!SCDPT4_501BEGINNG_22.03</vt:lpstr>
      <vt:lpstr>'GMIC-NC_2022-Q3_SCDPT4'!SCDPT4_501BEGINNG_23</vt:lpstr>
      <vt:lpstr>'GMIC-NC_2022-Q3_SCDPT4'!SCDPT4_501BEGINNG_24</vt:lpstr>
      <vt:lpstr>'GMIC-NC_2022-Q3_SCDPT4'!SCDPT4_501BEGINNG_25</vt:lpstr>
      <vt:lpstr>'GMIC-NC_2022-Q3_SCDPT4'!SCDPT4_501BEGINNG_26</vt:lpstr>
      <vt:lpstr>'GMIC-NC_2022-Q3_SCDPT4'!SCDPT4_501BEGINNG_27</vt:lpstr>
      <vt:lpstr>'GMIC-NC_2022-Q3_SCDPT4'!SCDPT4_501BEGINNG_28</vt:lpstr>
      <vt:lpstr>'GMIC-NC_2022-Q3_SCDPT4'!SCDPT4_501BEGINNG_3</vt:lpstr>
      <vt:lpstr>'GMIC-NC_2022-Q3_SCDPT4'!SCDPT4_501BEGINNG_4</vt:lpstr>
      <vt:lpstr>'GMIC-NC_2022-Q3_SCDPT4'!SCDPT4_501BEGINNG_5</vt:lpstr>
      <vt:lpstr>'GMIC-NC_2022-Q3_SCDPT4'!SCDPT4_501BEGINNG_6</vt:lpstr>
      <vt:lpstr>'GMIC-NC_2022-Q3_SCDPT4'!SCDPT4_501BEGINNG_7</vt:lpstr>
      <vt:lpstr>'GMIC-NC_2022-Q3_SCDPT4'!SCDPT4_501BEGINNG_8</vt:lpstr>
      <vt:lpstr>'GMIC-NC_2022-Q3_SCDPT4'!SCDPT4_501BEGINNG_9</vt:lpstr>
      <vt:lpstr>'GMIC-NC_2022-Q3_SCDPT4'!SCDPT4_501ENDINGG_10</vt:lpstr>
      <vt:lpstr>'GMIC-NC_2022-Q3_SCDPT4'!SCDPT4_501ENDINGG_11</vt:lpstr>
      <vt:lpstr>'GMIC-NC_2022-Q3_SCDPT4'!SCDPT4_501ENDINGG_12</vt:lpstr>
      <vt:lpstr>'GMIC-NC_2022-Q3_SCDPT4'!SCDPT4_501ENDINGG_13</vt:lpstr>
      <vt:lpstr>'GMIC-NC_2022-Q3_SCDPT4'!SCDPT4_501ENDINGG_14</vt:lpstr>
      <vt:lpstr>'GMIC-NC_2022-Q3_SCDPT4'!SCDPT4_501ENDINGG_15</vt:lpstr>
      <vt:lpstr>'GMIC-NC_2022-Q3_SCDPT4'!SCDPT4_501ENDINGG_16</vt:lpstr>
      <vt:lpstr>'GMIC-NC_2022-Q3_SCDPT4'!SCDPT4_501ENDINGG_17</vt:lpstr>
      <vt:lpstr>'GMIC-NC_2022-Q3_SCDPT4'!SCDPT4_501ENDINGG_18</vt:lpstr>
      <vt:lpstr>'GMIC-NC_2022-Q3_SCDPT4'!SCDPT4_501ENDINGG_19</vt:lpstr>
      <vt:lpstr>'GMIC-NC_2022-Q3_SCDPT4'!SCDPT4_501ENDINGG_2</vt:lpstr>
      <vt:lpstr>'GMIC-NC_2022-Q3_SCDPT4'!SCDPT4_501ENDINGG_20</vt:lpstr>
      <vt:lpstr>'GMIC-NC_2022-Q3_SCDPT4'!SCDPT4_501ENDINGG_21</vt:lpstr>
      <vt:lpstr>'GMIC-NC_2022-Q3_SCDPT4'!SCDPT4_501ENDINGG_22.01</vt:lpstr>
      <vt:lpstr>'GMIC-NC_2022-Q3_SCDPT4'!SCDPT4_501ENDINGG_22.02</vt:lpstr>
      <vt:lpstr>'GMIC-NC_2022-Q3_SCDPT4'!SCDPT4_501ENDINGG_22.03</vt:lpstr>
      <vt:lpstr>'GMIC-NC_2022-Q3_SCDPT4'!SCDPT4_501ENDINGG_23</vt:lpstr>
      <vt:lpstr>'GMIC-NC_2022-Q3_SCDPT4'!SCDPT4_501ENDINGG_24</vt:lpstr>
      <vt:lpstr>'GMIC-NC_2022-Q3_SCDPT4'!SCDPT4_501ENDINGG_25</vt:lpstr>
      <vt:lpstr>'GMIC-NC_2022-Q3_SCDPT4'!SCDPT4_501ENDINGG_26</vt:lpstr>
      <vt:lpstr>'GMIC-NC_2022-Q3_SCDPT4'!SCDPT4_501ENDINGG_27</vt:lpstr>
      <vt:lpstr>'GMIC-NC_2022-Q3_SCDPT4'!SCDPT4_501ENDINGG_28</vt:lpstr>
      <vt:lpstr>'GMIC-NC_2022-Q3_SCDPT4'!SCDPT4_501ENDINGG_3</vt:lpstr>
      <vt:lpstr>'GMIC-NC_2022-Q3_SCDPT4'!SCDPT4_501ENDINGG_4</vt:lpstr>
      <vt:lpstr>'GMIC-NC_2022-Q3_SCDPT4'!SCDPT4_501ENDINGG_5</vt:lpstr>
      <vt:lpstr>'GMIC-NC_2022-Q3_SCDPT4'!SCDPT4_501ENDINGG_6</vt:lpstr>
      <vt:lpstr>'GMIC-NC_2022-Q3_SCDPT4'!SCDPT4_501ENDINGG_7</vt:lpstr>
      <vt:lpstr>'GMIC-NC_2022-Q3_SCDPT4'!SCDPT4_501ENDINGG_8</vt:lpstr>
      <vt:lpstr>'GMIC-NC_2022-Q3_SCDPT4'!SCDPT4_501ENDINGG_9</vt:lpstr>
      <vt:lpstr>'GMIC-NC_2022-Q3_SCDPT4'!SCDPT4_5020000000_Range</vt:lpstr>
      <vt:lpstr>'GMIC-NC_2022-Q3_SCDPT4'!SCDPT4_5029999999_10</vt:lpstr>
      <vt:lpstr>'GMIC-NC_2022-Q3_SCDPT4'!SCDPT4_5029999999_11</vt:lpstr>
      <vt:lpstr>'GMIC-NC_2022-Q3_SCDPT4'!SCDPT4_5029999999_12</vt:lpstr>
      <vt:lpstr>'GMIC-NC_2022-Q3_SCDPT4'!SCDPT4_5029999999_13</vt:lpstr>
      <vt:lpstr>'GMIC-NC_2022-Q3_SCDPT4'!SCDPT4_5029999999_14</vt:lpstr>
      <vt:lpstr>'GMIC-NC_2022-Q3_SCDPT4'!SCDPT4_5029999999_15</vt:lpstr>
      <vt:lpstr>'GMIC-NC_2022-Q3_SCDPT4'!SCDPT4_5029999999_16</vt:lpstr>
      <vt:lpstr>'GMIC-NC_2022-Q3_SCDPT4'!SCDPT4_5029999999_17</vt:lpstr>
      <vt:lpstr>'GMIC-NC_2022-Q3_SCDPT4'!SCDPT4_5029999999_18</vt:lpstr>
      <vt:lpstr>'GMIC-NC_2022-Q3_SCDPT4'!SCDPT4_5029999999_19</vt:lpstr>
      <vt:lpstr>'GMIC-NC_2022-Q3_SCDPT4'!SCDPT4_5029999999_20</vt:lpstr>
      <vt:lpstr>'GMIC-NC_2022-Q3_SCDPT4'!SCDPT4_5029999999_7</vt:lpstr>
      <vt:lpstr>'GMIC-NC_2022-Q3_SCDPT4'!SCDPT4_5029999999_9</vt:lpstr>
      <vt:lpstr>'GMIC-NC_2022-Q3_SCDPT4'!SCDPT4_502BEGINNG_1</vt:lpstr>
      <vt:lpstr>'GMIC-NC_2022-Q3_SCDPT4'!SCDPT4_502BEGINNG_10</vt:lpstr>
      <vt:lpstr>'GMIC-NC_2022-Q3_SCDPT4'!SCDPT4_502BEGINNG_11</vt:lpstr>
      <vt:lpstr>'GMIC-NC_2022-Q3_SCDPT4'!SCDPT4_502BEGINNG_12</vt:lpstr>
      <vt:lpstr>'GMIC-NC_2022-Q3_SCDPT4'!SCDPT4_502BEGINNG_13</vt:lpstr>
      <vt:lpstr>'GMIC-NC_2022-Q3_SCDPT4'!SCDPT4_502BEGINNG_14</vt:lpstr>
      <vt:lpstr>'GMIC-NC_2022-Q3_SCDPT4'!SCDPT4_502BEGINNG_15</vt:lpstr>
      <vt:lpstr>'GMIC-NC_2022-Q3_SCDPT4'!SCDPT4_502BEGINNG_16</vt:lpstr>
      <vt:lpstr>'GMIC-NC_2022-Q3_SCDPT4'!SCDPT4_502BEGINNG_17</vt:lpstr>
      <vt:lpstr>'GMIC-NC_2022-Q3_SCDPT4'!SCDPT4_502BEGINNG_18</vt:lpstr>
      <vt:lpstr>'GMIC-NC_2022-Q3_SCDPT4'!SCDPT4_502BEGINNG_19</vt:lpstr>
      <vt:lpstr>'GMIC-NC_2022-Q3_SCDPT4'!SCDPT4_502BEGINNG_2</vt:lpstr>
      <vt:lpstr>'GMIC-NC_2022-Q3_SCDPT4'!SCDPT4_502BEGINNG_20</vt:lpstr>
      <vt:lpstr>'GMIC-NC_2022-Q3_SCDPT4'!SCDPT4_502BEGINNG_21</vt:lpstr>
      <vt:lpstr>'GMIC-NC_2022-Q3_SCDPT4'!SCDPT4_502BEGINNG_22.01</vt:lpstr>
      <vt:lpstr>'GMIC-NC_2022-Q3_SCDPT4'!SCDPT4_502BEGINNG_22.02</vt:lpstr>
      <vt:lpstr>'GMIC-NC_2022-Q3_SCDPT4'!SCDPT4_502BEGINNG_22.03</vt:lpstr>
      <vt:lpstr>'GMIC-NC_2022-Q3_SCDPT4'!SCDPT4_502BEGINNG_23</vt:lpstr>
      <vt:lpstr>'GMIC-NC_2022-Q3_SCDPT4'!SCDPT4_502BEGINNG_24</vt:lpstr>
      <vt:lpstr>'GMIC-NC_2022-Q3_SCDPT4'!SCDPT4_502BEGINNG_25</vt:lpstr>
      <vt:lpstr>'GMIC-NC_2022-Q3_SCDPT4'!SCDPT4_502BEGINNG_26</vt:lpstr>
      <vt:lpstr>'GMIC-NC_2022-Q3_SCDPT4'!SCDPT4_502BEGINNG_27</vt:lpstr>
      <vt:lpstr>'GMIC-NC_2022-Q3_SCDPT4'!SCDPT4_502BEGINNG_28</vt:lpstr>
      <vt:lpstr>'GMIC-NC_2022-Q3_SCDPT4'!SCDPT4_502BEGINNG_3</vt:lpstr>
      <vt:lpstr>'GMIC-NC_2022-Q3_SCDPT4'!SCDPT4_502BEGINNG_4</vt:lpstr>
      <vt:lpstr>'GMIC-NC_2022-Q3_SCDPT4'!SCDPT4_502BEGINNG_5</vt:lpstr>
      <vt:lpstr>'GMIC-NC_2022-Q3_SCDPT4'!SCDPT4_502BEGINNG_6</vt:lpstr>
      <vt:lpstr>'GMIC-NC_2022-Q3_SCDPT4'!SCDPT4_502BEGINNG_7</vt:lpstr>
      <vt:lpstr>'GMIC-NC_2022-Q3_SCDPT4'!SCDPT4_502BEGINNG_8</vt:lpstr>
      <vt:lpstr>'GMIC-NC_2022-Q3_SCDPT4'!SCDPT4_502BEGINNG_9</vt:lpstr>
      <vt:lpstr>'GMIC-NC_2022-Q3_SCDPT4'!SCDPT4_502ENDINGG_10</vt:lpstr>
      <vt:lpstr>'GMIC-NC_2022-Q3_SCDPT4'!SCDPT4_502ENDINGG_11</vt:lpstr>
      <vt:lpstr>'GMIC-NC_2022-Q3_SCDPT4'!SCDPT4_502ENDINGG_12</vt:lpstr>
      <vt:lpstr>'GMIC-NC_2022-Q3_SCDPT4'!SCDPT4_502ENDINGG_13</vt:lpstr>
      <vt:lpstr>'GMIC-NC_2022-Q3_SCDPT4'!SCDPT4_502ENDINGG_14</vt:lpstr>
      <vt:lpstr>'GMIC-NC_2022-Q3_SCDPT4'!SCDPT4_502ENDINGG_15</vt:lpstr>
      <vt:lpstr>'GMIC-NC_2022-Q3_SCDPT4'!SCDPT4_502ENDINGG_16</vt:lpstr>
      <vt:lpstr>'GMIC-NC_2022-Q3_SCDPT4'!SCDPT4_502ENDINGG_17</vt:lpstr>
      <vt:lpstr>'GMIC-NC_2022-Q3_SCDPT4'!SCDPT4_502ENDINGG_18</vt:lpstr>
      <vt:lpstr>'GMIC-NC_2022-Q3_SCDPT4'!SCDPT4_502ENDINGG_19</vt:lpstr>
      <vt:lpstr>'GMIC-NC_2022-Q3_SCDPT4'!SCDPT4_502ENDINGG_2</vt:lpstr>
      <vt:lpstr>'GMIC-NC_2022-Q3_SCDPT4'!SCDPT4_502ENDINGG_20</vt:lpstr>
      <vt:lpstr>'GMIC-NC_2022-Q3_SCDPT4'!SCDPT4_502ENDINGG_21</vt:lpstr>
      <vt:lpstr>'GMIC-NC_2022-Q3_SCDPT4'!SCDPT4_502ENDINGG_22.01</vt:lpstr>
      <vt:lpstr>'GMIC-NC_2022-Q3_SCDPT4'!SCDPT4_502ENDINGG_22.02</vt:lpstr>
      <vt:lpstr>'GMIC-NC_2022-Q3_SCDPT4'!SCDPT4_502ENDINGG_22.03</vt:lpstr>
      <vt:lpstr>'GMIC-NC_2022-Q3_SCDPT4'!SCDPT4_502ENDINGG_23</vt:lpstr>
      <vt:lpstr>'GMIC-NC_2022-Q3_SCDPT4'!SCDPT4_502ENDINGG_24</vt:lpstr>
      <vt:lpstr>'GMIC-NC_2022-Q3_SCDPT4'!SCDPT4_502ENDINGG_25</vt:lpstr>
      <vt:lpstr>'GMIC-NC_2022-Q3_SCDPT4'!SCDPT4_502ENDINGG_26</vt:lpstr>
      <vt:lpstr>'GMIC-NC_2022-Q3_SCDPT4'!SCDPT4_502ENDINGG_27</vt:lpstr>
      <vt:lpstr>'GMIC-NC_2022-Q3_SCDPT4'!SCDPT4_502ENDINGG_28</vt:lpstr>
      <vt:lpstr>'GMIC-NC_2022-Q3_SCDPT4'!SCDPT4_502ENDINGG_3</vt:lpstr>
      <vt:lpstr>'GMIC-NC_2022-Q3_SCDPT4'!SCDPT4_502ENDINGG_4</vt:lpstr>
      <vt:lpstr>'GMIC-NC_2022-Q3_SCDPT4'!SCDPT4_502ENDINGG_5</vt:lpstr>
      <vt:lpstr>'GMIC-NC_2022-Q3_SCDPT4'!SCDPT4_502ENDINGG_6</vt:lpstr>
      <vt:lpstr>'GMIC-NC_2022-Q3_SCDPT4'!SCDPT4_502ENDINGG_7</vt:lpstr>
      <vt:lpstr>'GMIC-NC_2022-Q3_SCDPT4'!SCDPT4_502ENDINGG_8</vt:lpstr>
      <vt:lpstr>'GMIC-NC_2022-Q3_SCDPT4'!SCDPT4_502ENDINGG_9</vt:lpstr>
      <vt:lpstr>'GMIC-NC_2022-Q3_SCDPT4'!SCDPT4_5310000000_Range</vt:lpstr>
      <vt:lpstr>'GMIC-NC_2022-Q3_SCDPT4'!SCDPT4_5319999999_10</vt:lpstr>
      <vt:lpstr>'GMIC-NC_2022-Q3_SCDPT4'!SCDPT4_5319999999_11</vt:lpstr>
      <vt:lpstr>'GMIC-NC_2022-Q3_SCDPT4'!SCDPT4_5319999999_12</vt:lpstr>
      <vt:lpstr>'GMIC-NC_2022-Q3_SCDPT4'!SCDPT4_5319999999_13</vt:lpstr>
      <vt:lpstr>'GMIC-NC_2022-Q3_SCDPT4'!SCDPT4_5319999999_14</vt:lpstr>
      <vt:lpstr>'GMIC-NC_2022-Q3_SCDPT4'!SCDPT4_5319999999_15</vt:lpstr>
      <vt:lpstr>'GMIC-NC_2022-Q3_SCDPT4'!SCDPT4_5319999999_16</vt:lpstr>
      <vt:lpstr>'GMIC-NC_2022-Q3_SCDPT4'!SCDPT4_5319999999_17</vt:lpstr>
      <vt:lpstr>'GMIC-NC_2022-Q3_SCDPT4'!SCDPT4_5319999999_18</vt:lpstr>
      <vt:lpstr>'GMIC-NC_2022-Q3_SCDPT4'!SCDPT4_5319999999_19</vt:lpstr>
      <vt:lpstr>'GMIC-NC_2022-Q3_SCDPT4'!SCDPT4_5319999999_20</vt:lpstr>
      <vt:lpstr>'GMIC-NC_2022-Q3_SCDPT4'!SCDPT4_5319999999_7</vt:lpstr>
      <vt:lpstr>'GMIC-NC_2022-Q3_SCDPT4'!SCDPT4_5319999999_9</vt:lpstr>
      <vt:lpstr>'GMIC-NC_2022-Q3_SCDPT4'!SCDPT4_531BEGINNG_1</vt:lpstr>
      <vt:lpstr>'GMIC-NC_2022-Q3_SCDPT4'!SCDPT4_531BEGINNG_10</vt:lpstr>
      <vt:lpstr>'GMIC-NC_2022-Q3_SCDPT4'!SCDPT4_531BEGINNG_11</vt:lpstr>
      <vt:lpstr>'GMIC-NC_2022-Q3_SCDPT4'!SCDPT4_531BEGINNG_12</vt:lpstr>
      <vt:lpstr>'GMIC-NC_2022-Q3_SCDPT4'!SCDPT4_531BEGINNG_13</vt:lpstr>
      <vt:lpstr>'GMIC-NC_2022-Q3_SCDPT4'!SCDPT4_531BEGINNG_14</vt:lpstr>
      <vt:lpstr>'GMIC-NC_2022-Q3_SCDPT4'!SCDPT4_531BEGINNG_15</vt:lpstr>
      <vt:lpstr>'GMIC-NC_2022-Q3_SCDPT4'!SCDPT4_531BEGINNG_16</vt:lpstr>
      <vt:lpstr>'GMIC-NC_2022-Q3_SCDPT4'!SCDPT4_531BEGINNG_17</vt:lpstr>
      <vt:lpstr>'GMIC-NC_2022-Q3_SCDPT4'!SCDPT4_531BEGINNG_18</vt:lpstr>
      <vt:lpstr>'GMIC-NC_2022-Q3_SCDPT4'!SCDPT4_531BEGINNG_19</vt:lpstr>
      <vt:lpstr>'GMIC-NC_2022-Q3_SCDPT4'!SCDPT4_531BEGINNG_2</vt:lpstr>
      <vt:lpstr>'GMIC-NC_2022-Q3_SCDPT4'!SCDPT4_531BEGINNG_20</vt:lpstr>
      <vt:lpstr>'GMIC-NC_2022-Q3_SCDPT4'!SCDPT4_531BEGINNG_21</vt:lpstr>
      <vt:lpstr>'GMIC-NC_2022-Q3_SCDPT4'!SCDPT4_531BEGINNG_22.01</vt:lpstr>
      <vt:lpstr>'GMIC-NC_2022-Q3_SCDPT4'!SCDPT4_531BEGINNG_22.02</vt:lpstr>
      <vt:lpstr>'GMIC-NC_2022-Q3_SCDPT4'!SCDPT4_531BEGINNG_22.03</vt:lpstr>
      <vt:lpstr>'GMIC-NC_2022-Q3_SCDPT4'!SCDPT4_531BEGINNG_23</vt:lpstr>
      <vt:lpstr>'GMIC-NC_2022-Q3_SCDPT4'!SCDPT4_531BEGINNG_24</vt:lpstr>
      <vt:lpstr>'GMIC-NC_2022-Q3_SCDPT4'!SCDPT4_531BEGINNG_25</vt:lpstr>
      <vt:lpstr>'GMIC-NC_2022-Q3_SCDPT4'!SCDPT4_531BEGINNG_26</vt:lpstr>
      <vt:lpstr>'GMIC-NC_2022-Q3_SCDPT4'!SCDPT4_531BEGINNG_27</vt:lpstr>
      <vt:lpstr>'GMIC-NC_2022-Q3_SCDPT4'!SCDPT4_531BEGINNG_28</vt:lpstr>
      <vt:lpstr>'GMIC-NC_2022-Q3_SCDPT4'!SCDPT4_531BEGINNG_3</vt:lpstr>
      <vt:lpstr>'GMIC-NC_2022-Q3_SCDPT4'!SCDPT4_531BEGINNG_4</vt:lpstr>
      <vt:lpstr>'GMIC-NC_2022-Q3_SCDPT4'!SCDPT4_531BEGINNG_5</vt:lpstr>
      <vt:lpstr>'GMIC-NC_2022-Q3_SCDPT4'!SCDPT4_531BEGINNG_6</vt:lpstr>
      <vt:lpstr>'GMIC-NC_2022-Q3_SCDPT4'!SCDPT4_531BEGINNG_7</vt:lpstr>
      <vt:lpstr>'GMIC-NC_2022-Q3_SCDPT4'!SCDPT4_531BEGINNG_8</vt:lpstr>
      <vt:lpstr>'GMIC-NC_2022-Q3_SCDPT4'!SCDPT4_531BEGINNG_9</vt:lpstr>
      <vt:lpstr>'GMIC-NC_2022-Q3_SCDPT4'!SCDPT4_531ENDINGG_10</vt:lpstr>
      <vt:lpstr>'GMIC-NC_2022-Q3_SCDPT4'!SCDPT4_531ENDINGG_11</vt:lpstr>
      <vt:lpstr>'GMIC-NC_2022-Q3_SCDPT4'!SCDPT4_531ENDINGG_12</vt:lpstr>
      <vt:lpstr>'GMIC-NC_2022-Q3_SCDPT4'!SCDPT4_531ENDINGG_13</vt:lpstr>
      <vt:lpstr>'GMIC-NC_2022-Q3_SCDPT4'!SCDPT4_531ENDINGG_14</vt:lpstr>
      <vt:lpstr>'GMIC-NC_2022-Q3_SCDPT4'!SCDPT4_531ENDINGG_15</vt:lpstr>
      <vt:lpstr>'GMIC-NC_2022-Q3_SCDPT4'!SCDPT4_531ENDINGG_16</vt:lpstr>
      <vt:lpstr>'GMIC-NC_2022-Q3_SCDPT4'!SCDPT4_531ENDINGG_17</vt:lpstr>
      <vt:lpstr>'GMIC-NC_2022-Q3_SCDPT4'!SCDPT4_531ENDINGG_18</vt:lpstr>
      <vt:lpstr>'GMIC-NC_2022-Q3_SCDPT4'!SCDPT4_531ENDINGG_19</vt:lpstr>
      <vt:lpstr>'GMIC-NC_2022-Q3_SCDPT4'!SCDPT4_531ENDINGG_2</vt:lpstr>
      <vt:lpstr>'GMIC-NC_2022-Q3_SCDPT4'!SCDPT4_531ENDINGG_20</vt:lpstr>
      <vt:lpstr>'GMIC-NC_2022-Q3_SCDPT4'!SCDPT4_531ENDINGG_21</vt:lpstr>
      <vt:lpstr>'GMIC-NC_2022-Q3_SCDPT4'!SCDPT4_531ENDINGG_22.01</vt:lpstr>
      <vt:lpstr>'GMIC-NC_2022-Q3_SCDPT4'!SCDPT4_531ENDINGG_22.02</vt:lpstr>
      <vt:lpstr>'GMIC-NC_2022-Q3_SCDPT4'!SCDPT4_531ENDINGG_22.03</vt:lpstr>
      <vt:lpstr>'GMIC-NC_2022-Q3_SCDPT4'!SCDPT4_531ENDINGG_23</vt:lpstr>
      <vt:lpstr>'GMIC-NC_2022-Q3_SCDPT4'!SCDPT4_531ENDINGG_24</vt:lpstr>
      <vt:lpstr>'GMIC-NC_2022-Q3_SCDPT4'!SCDPT4_531ENDINGG_25</vt:lpstr>
      <vt:lpstr>'GMIC-NC_2022-Q3_SCDPT4'!SCDPT4_531ENDINGG_26</vt:lpstr>
      <vt:lpstr>'GMIC-NC_2022-Q3_SCDPT4'!SCDPT4_531ENDINGG_27</vt:lpstr>
      <vt:lpstr>'GMIC-NC_2022-Q3_SCDPT4'!SCDPT4_531ENDINGG_28</vt:lpstr>
      <vt:lpstr>'GMIC-NC_2022-Q3_SCDPT4'!SCDPT4_531ENDINGG_3</vt:lpstr>
      <vt:lpstr>'GMIC-NC_2022-Q3_SCDPT4'!SCDPT4_531ENDINGG_4</vt:lpstr>
      <vt:lpstr>'GMIC-NC_2022-Q3_SCDPT4'!SCDPT4_531ENDINGG_5</vt:lpstr>
      <vt:lpstr>'GMIC-NC_2022-Q3_SCDPT4'!SCDPT4_531ENDINGG_6</vt:lpstr>
      <vt:lpstr>'GMIC-NC_2022-Q3_SCDPT4'!SCDPT4_531ENDINGG_7</vt:lpstr>
      <vt:lpstr>'GMIC-NC_2022-Q3_SCDPT4'!SCDPT4_531ENDINGG_8</vt:lpstr>
      <vt:lpstr>'GMIC-NC_2022-Q3_SCDPT4'!SCDPT4_531ENDINGG_9</vt:lpstr>
      <vt:lpstr>'GMIC-NC_2022-Q3_SCDPT4'!SCDPT4_5320000000_Range</vt:lpstr>
      <vt:lpstr>'GMIC-NC_2022-Q3_SCDPT4'!SCDPT4_5329999999_10</vt:lpstr>
      <vt:lpstr>'GMIC-NC_2022-Q3_SCDPT4'!SCDPT4_5329999999_11</vt:lpstr>
      <vt:lpstr>'GMIC-NC_2022-Q3_SCDPT4'!SCDPT4_5329999999_12</vt:lpstr>
      <vt:lpstr>'GMIC-NC_2022-Q3_SCDPT4'!SCDPT4_5329999999_13</vt:lpstr>
      <vt:lpstr>'GMIC-NC_2022-Q3_SCDPT4'!SCDPT4_5329999999_14</vt:lpstr>
      <vt:lpstr>'GMIC-NC_2022-Q3_SCDPT4'!SCDPT4_5329999999_15</vt:lpstr>
      <vt:lpstr>'GMIC-NC_2022-Q3_SCDPT4'!SCDPT4_5329999999_16</vt:lpstr>
      <vt:lpstr>'GMIC-NC_2022-Q3_SCDPT4'!SCDPT4_5329999999_17</vt:lpstr>
      <vt:lpstr>'GMIC-NC_2022-Q3_SCDPT4'!SCDPT4_5329999999_18</vt:lpstr>
      <vt:lpstr>'GMIC-NC_2022-Q3_SCDPT4'!SCDPT4_5329999999_19</vt:lpstr>
      <vt:lpstr>'GMIC-NC_2022-Q3_SCDPT4'!SCDPT4_5329999999_20</vt:lpstr>
      <vt:lpstr>'GMIC-NC_2022-Q3_SCDPT4'!SCDPT4_5329999999_7</vt:lpstr>
      <vt:lpstr>'GMIC-NC_2022-Q3_SCDPT4'!SCDPT4_5329999999_9</vt:lpstr>
      <vt:lpstr>'GMIC-NC_2022-Q3_SCDPT4'!SCDPT4_532BEGINNG_1</vt:lpstr>
      <vt:lpstr>'GMIC-NC_2022-Q3_SCDPT4'!SCDPT4_532BEGINNG_10</vt:lpstr>
      <vt:lpstr>'GMIC-NC_2022-Q3_SCDPT4'!SCDPT4_532BEGINNG_11</vt:lpstr>
      <vt:lpstr>'GMIC-NC_2022-Q3_SCDPT4'!SCDPT4_532BEGINNG_12</vt:lpstr>
      <vt:lpstr>'GMIC-NC_2022-Q3_SCDPT4'!SCDPT4_532BEGINNG_13</vt:lpstr>
      <vt:lpstr>'GMIC-NC_2022-Q3_SCDPT4'!SCDPT4_532BEGINNG_14</vt:lpstr>
      <vt:lpstr>'GMIC-NC_2022-Q3_SCDPT4'!SCDPT4_532BEGINNG_15</vt:lpstr>
      <vt:lpstr>'GMIC-NC_2022-Q3_SCDPT4'!SCDPT4_532BEGINNG_16</vt:lpstr>
      <vt:lpstr>'GMIC-NC_2022-Q3_SCDPT4'!SCDPT4_532BEGINNG_17</vt:lpstr>
      <vt:lpstr>'GMIC-NC_2022-Q3_SCDPT4'!SCDPT4_532BEGINNG_18</vt:lpstr>
      <vt:lpstr>'GMIC-NC_2022-Q3_SCDPT4'!SCDPT4_532BEGINNG_19</vt:lpstr>
      <vt:lpstr>'GMIC-NC_2022-Q3_SCDPT4'!SCDPT4_532BEGINNG_2</vt:lpstr>
      <vt:lpstr>'GMIC-NC_2022-Q3_SCDPT4'!SCDPT4_532BEGINNG_20</vt:lpstr>
      <vt:lpstr>'GMIC-NC_2022-Q3_SCDPT4'!SCDPT4_532BEGINNG_21</vt:lpstr>
      <vt:lpstr>'GMIC-NC_2022-Q3_SCDPT4'!SCDPT4_532BEGINNG_22.01</vt:lpstr>
      <vt:lpstr>'GMIC-NC_2022-Q3_SCDPT4'!SCDPT4_532BEGINNG_22.02</vt:lpstr>
      <vt:lpstr>'GMIC-NC_2022-Q3_SCDPT4'!SCDPT4_532BEGINNG_22.03</vt:lpstr>
      <vt:lpstr>'GMIC-NC_2022-Q3_SCDPT4'!SCDPT4_532BEGINNG_23</vt:lpstr>
      <vt:lpstr>'GMIC-NC_2022-Q3_SCDPT4'!SCDPT4_532BEGINNG_24</vt:lpstr>
      <vt:lpstr>'GMIC-NC_2022-Q3_SCDPT4'!SCDPT4_532BEGINNG_25</vt:lpstr>
      <vt:lpstr>'GMIC-NC_2022-Q3_SCDPT4'!SCDPT4_532BEGINNG_26</vt:lpstr>
      <vt:lpstr>'GMIC-NC_2022-Q3_SCDPT4'!SCDPT4_532BEGINNG_27</vt:lpstr>
      <vt:lpstr>'GMIC-NC_2022-Q3_SCDPT4'!SCDPT4_532BEGINNG_28</vt:lpstr>
      <vt:lpstr>'GMIC-NC_2022-Q3_SCDPT4'!SCDPT4_532BEGINNG_3</vt:lpstr>
      <vt:lpstr>'GMIC-NC_2022-Q3_SCDPT4'!SCDPT4_532BEGINNG_4</vt:lpstr>
      <vt:lpstr>'GMIC-NC_2022-Q3_SCDPT4'!SCDPT4_532BEGINNG_5</vt:lpstr>
      <vt:lpstr>'GMIC-NC_2022-Q3_SCDPT4'!SCDPT4_532BEGINNG_6</vt:lpstr>
      <vt:lpstr>'GMIC-NC_2022-Q3_SCDPT4'!SCDPT4_532BEGINNG_7</vt:lpstr>
      <vt:lpstr>'GMIC-NC_2022-Q3_SCDPT4'!SCDPT4_532BEGINNG_8</vt:lpstr>
      <vt:lpstr>'GMIC-NC_2022-Q3_SCDPT4'!SCDPT4_532BEGINNG_9</vt:lpstr>
      <vt:lpstr>'GMIC-NC_2022-Q3_SCDPT4'!SCDPT4_532ENDINGG_10</vt:lpstr>
      <vt:lpstr>'GMIC-NC_2022-Q3_SCDPT4'!SCDPT4_532ENDINGG_11</vt:lpstr>
      <vt:lpstr>'GMIC-NC_2022-Q3_SCDPT4'!SCDPT4_532ENDINGG_12</vt:lpstr>
      <vt:lpstr>'GMIC-NC_2022-Q3_SCDPT4'!SCDPT4_532ENDINGG_13</vt:lpstr>
      <vt:lpstr>'GMIC-NC_2022-Q3_SCDPT4'!SCDPT4_532ENDINGG_14</vt:lpstr>
      <vt:lpstr>'GMIC-NC_2022-Q3_SCDPT4'!SCDPT4_532ENDINGG_15</vt:lpstr>
      <vt:lpstr>'GMIC-NC_2022-Q3_SCDPT4'!SCDPT4_532ENDINGG_16</vt:lpstr>
      <vt:lpstr>'GMIC-NC_2022-Q3_SCDPT4'!SCDPT4_532ENDINGG_17</vt:lpstr>
      <vt:lpstr>'GMIC-NC_2022-Q3_SCDPT4'!SCDPT4_532ENDINGG_18</vt:lpstr>
      <vt:lpstr>'GMIC-NC_2022-Q3_SCDPT4'!SCDPT4_532ENDINGG_19</vt:lpstr>
      <vt:lpstr>'GMIC-NC_2022-Q3_SCDPT4'!SCDPT4_532ENDINGG_2</vt:lpstr>
      <vt:lpstr>'GMIC-NC_2022-Q3_SCDPT4'!SCDPT4_532ENDINGG_20</vt:lpstr>
      <vt:lpstr>'GMIC-NC_2022-Q3_SCDPT4'!SCDPT4_532ENDINGG_21</vt:lpstr>
      <vt:lpstr>'GMIC-NC_2022-Q3_SCDPT4'!SCDPT4_532ENDINGG_22.01</vt:lpstr>
      <vt:lpstr>'GMIC-NC_2022-Q3_SCDPT4'!SCDPT4_532ENDINGG_22.02</vt:lpstr>
      <vt:lpstr>'GMIC-NC_2022-Q3_SCDPT4'!SCDPT4_532ENDINGG_22.03</vt:lpstr>
      <vt:lpstr>'GMIC-NC_2022-Q3_SCDPT4'!SCDPT4_532ENDINGG_23</vt:lpstr>
      <vt:lpstr>'GMIC-NC_2022-Q3_SCDPT4'!SCDPT4_532ENDINGG_24</vt:lpstr>
      <vt:lpstr>'GMIC-NC_2022-Q3_SCDPT4'!SCDPT4_532ENDINGG_25</vt:lpstr>
      <vt:lpstr>'GMIC-NC_2022-Q3_SCDPT4'!SCDPT4_532ENDINGG_26</vt:lpstr>
      <vt:lpstr>'GMIC-NC_2022-Q3_SCDPT4'!SCDPT4_532ENDINGG_27</vt:lpstr>
      <vt:lpstr>'GMIC-NC_2022-Q3_SCDPT4'!SCDPT4_532ENDINGG_28</vt:lpstr>
      <vt:lpstr>'GMIC-NC_2022-Q3_SCDPT4'!SCDPT4_532ENDINGG_3</vt:lpstr>
      <vt:lpstr>'GMIC-NC_2022-Q3_SCDPT4'!SCDPT4_532ENDINGG_4</vt:lpstr>
      <vt:lpstr>'GMIC-NC_2022-Q3_SCDPT4'!SCDPT4_532ENDINGG_5</vt:lpstr>
      <vt:lpstr>'GMIC-NC_2022-Q3_SCDPT4'!SCDPT4_532ENDINGG_6</vt:lpstr>
      <vt:lpstr>'GMIC-NC_2022-Q3_SCDPT4'!SCDPT4_532ENDINGG_7</vt:lpstr>
      <vt:lpstr>'GMIC-NC_2022-Q3_SCDPT4'!SCDPT4_532ENDINGG_8</vt:lpstr>
      <vt:lpstr>'GMIC-NC_2022-Q3_SCDPT4'!SCDPT4_532ENDINGG_9</vt:lpstr>
      <vt:lpstr>'GMIC-NC_2022-Q3_SCDPT4'!SCDPT4_5510000000_Range</vt:lpstr>
      <vt:lpstr>'GMIC-NC_2022-Q3_SCDPT4'!SCDPT4_5519999999_10</vt:lpstr>
      <vt:lpstr>'GMIC-NC_2022-Q3_SCDPT4'!SCDPT4_5519999999_11</vt:lpstr>
      <vt:lpstr>'GMIC-NC_2022-Q3_SCDPT4'!SCDPT4_5519999999_12</vt:lpstr>
      <vt:lpstr>'GMIC-NC_2022-Q3_SCDPT4'!SCDPT4_5519999999_13</vt:lpstr>
      <vt:lpstr>'GMIC-NC_2022-Q3_SCDPT4'!SCDPT4_5519999999_14</vt:lpstr>
      <vt:lpstr>'GMIC-NC_2022-Q3_SCDPT4'!SCDPT4_5519999999_15</vt:lpstr>
      <vt:lpstr>'GMIC-NC_2022-Q3_SCDPT4'!SCDPT4_5519999999_16</vt:lpstr>
      <vt:lpstr>'GMIC-NC_2022-Q3_SCDPT4'!SCDPT4_5519999999_17</vt:lpstr>
      <vt:lpstr>'GMIC-NC_2022-Q3_SCDPT4'!SCDPT4_5519999999_18</vt:lpstr>
      <vt:lpstr>'GMIC-NC_2022-Q3_SCDPT4'!SCDPT4_5519999999_19</vt:lpstr>
      <vt:lpstr>'GMIC-NC_2022-Q3_SCDPT4'!SCDPT4_5519999999_20</vt:lpstr>
      <vt:lpstr>'GMIC-NC_2022-Q3_SCDPT4'!SCDPT4_5519999999_7</vt:lpstr>
      <vt:lpstr>'GMIC-NC_2022-Q3_SCDPT4'!SCDPT4_5519999999_9</vt:lpstr>
      <vt:lpstr>'GMIC-NC_2022-Q3_SCDPT4'!SCDPT4_551BEGINNG_1</vt:lpstr>
      <vt:lpstr>'GMIC-NC_2022-Q3_SCDPT4'!SCDPT4_551BEGINNG_10</vt:lpstr>
      <vt:lpstr>'GMIC-NC_2022-Q3_SCDPT4'!SCDPT4_551BEGINNG_11</vt:lpstr>
      <vt:lpstr>'GMIC-NC_2022-Q3_SCDPT4'!SCDPT4_551BEGINNG_12</vt:lpstr>
      <vt:lpstr>'GMIC-NC_2022-Q3_SCDPT4'!SCDPT4_551BEGINNG_13</vt:lpstr>
      <vt:lpstr>'GMIC-NC_2022-Q3_SCDPT4'!SCDPT4_551BEGINNG_14</vt:lpstr>
      <vt:lpstr>'GMIC-NC_2022-Q3_SCDPT4'!SCDPT4_551BEGINNG_15</vt:lpstr>
      <vt:lpstr>'GMIC-NC_2022-Q3_SCDPT4'!SCDPT4_551BEGINNG_16</vt:lpstr>
      <vt:lpstr>'GMIC-NC_2022-Q3_SCDPT4'!SCDPT4_551BEGINNG_17</vt:lpstr>
      <vt:lpstr>'GMIC-NC_2022-Q3_SCDPT4'!SCDPT4_551BEGINNG_18</vt:lpstr>
      <vt:lpstr>'GMIC-NC_2022-Q3_SCDPT4'!SCDPT4_551BEGINNG_19</vt:lpstr>
      <vt:lpstr>'GMIC-NC_2022-Q3_SCDPT4'!SCDPT4_551BEGINNG_2</vt:lpstr>
      <vt:lpstr>'GMIC-NC_2022-Q3_SCDPT4'!SCDPT4_551BEGINNG_20</vt:lpstr>
      <vt:lpstr>'GMIC-NC_2022-Q3_SCDPT4'!SCDPT4_551BEGINNG_21</vt:lpstr>
      <vt:lpstr>'GMIC-NC_2022-Q3_SCDPT4'!SCDPT4_551BEGINNG_22.01</vt:lpstr>
      <vt:lpstr>'GMIC-NC_2022-Q3_SCDPT4'!SCDPT4_551BEGINNG_22.02</vt:lpstr>
      <vt:lpstr>'GMIC-NC_2022-Q3_SCDPT4'!SCDPT4_551BEGINNG_22.03</vt:lpstr>
      <vt:lpstr>'GMIC-NC_2022-Q3_SCDPT4'!SCDPT4_551BEGINNG_23</vt:lpstr>
      <vt:lpstr>'GMIC-NC_2022-Q3_SCDPT4'!SCDPT4_551BEGINNG_24</vt:lpstr>
      <vt:lpstr>'GMIC-NC_2022-Q3_SCDPT4'!SCDPT4_551BEGINNG_25</vt:lpstr>
      <vt:lpstr>'GMIC-NC_2022-Q3_SCDPT4'!SCDPT4_551BEGINNG_26</vt:lpstr>
      <vt:lpstr>'GMIC-NC_2022-Q3_SCDPT4'!SCDPT4_551BEGINNG_27</vt:lpstr>
      <vt:lpstr>'GMIC-NC_2022-Q3_SCDPT4'!SCDPT4_551BEGINNG_28</vt:lpstr>
      <vt:lpstr>'GMIC-NC_2022-Q3_SCDPT4'!SCDPT4_551BEGINNG_3</vt:lpstr>
      <vt:lpstr>'GMIC-NC_2022-Q3_SCDPT4'!SCDPT4_551BEGINNG_4</vt:lpstr>
      <vt:lpstr>'GMIC-NC_2022-Q3_SCDPT4'!SCDPT4_551BEGINNG_5</vt:lpstr>
      <vt:lpstr>'GMIC-NC_2022-Q3_SCDPT4'!SCDPT4_551BEGINNG_6</vt:lpstr>
      <vt:lpstr>'GMIC-NC_2022-Q3_SCDPT4'!SCDPT4_551BEGINNG_7</vt:lpstr>
      <vt:lpstr>'GMIC-NC_2022-Q3_SCDPT4'!SCDPT4_551BEGINNG_8</vt:lpstr>
      <vt:lpstr>'GMIC-NC_2022-Q3_SCDPT4'!SCDPT4_551BEGINNG_9</vt:lpstr>
      <vt:lpstr>'GMIC-NC_2022-Q3_SCDPT4'!SCDPT4_551ENDINGG_10</vt:lpstr>
      <vt:lpstr>'GMIC-NC_2022-Q3_SCDPT4'!SCDPT4_551ENDINGG_11</vt:lpstr>
      <vt:lpstr>'GMIC-NC_2022-Q3_SCDPT4'!SCDPT4_551ENDINGG_12</vt:lpstr>
      <vt:lpstr>'GMIC-NC_2022-Q3_SCDPT4'!SCDPT4_551ENDINGG_13</vt:lpstr>
      <vt:lpstr>'GMIC-NC_2022-Q3_SCDPT4'!SCDPT4_551ENDINGG_14</vt:lpstr>
      <vt:lpstr>'GMIC-NC_2022-Q3_SCDPT4'!SCDPT4_551ENDINGG_15</vt:lpstr>
      <vt:lpstr>'GMIC-NC_2022-Q3_SCDPT4'!SCDPT4_551ENDINGG_16</vt:lpstr>
      <vt:lpstr>'GMIC-NC_2022-Q3_SCDPT4'!SCDPT4_551ENDINGG_17</vt:lpstr>
      <vt:lpstr>'GMIC-NC_2022-Q3_SCDPT4'!SCDPT4_551ENDINGG_18</vt:lpstr>
      <vt:lpstr>'GMIC-NC_2022-Q3_SCDPT4'!SCDPT4_551ENDINGG_19</vt:lpstr>
      <vt:lpstr>'GMIC-NC_2022-Q3_SCDPT4'!SCDPT4_551ENDINGG_2</vt:lpstr>
      <vt:lpstr>'GMIC-NC_2022-Q3_SCDPT4'!SCDPT4_551ENDINGG_20</vt:lpstr>
      <vt:lpstr>'GMIC-NC_2022-Q3_SCDPT4'!SCDPT4_551ENDINGG_21</vt:lpstr>
      <vt:lpstr>'GMIC-NC_2022-Q3_SCDPT4'!SCDPT4_551ENDINGG_22.01</vt:lpstr>
      <vt:lpstr>'GMIC-NC_2022-Q3_SCDPT4'!SCDPT4_551ENDINGG_22.02</vt:lpstr>
      <vt:lpstr>'GMIC-NC_2022-Q3_SCDPT4'!SCDPT4_551ENDINGG_22.03</vt:lpstr>
      <vt:lpstr>'GMIC-NC_2022-Q3_SCDPT4'!SCDPT4_551ENDINGG_23</vt:lpstr>
      <vt:lpstr>'GMIC-NC_2022-Q3_SCDPT4'!SCDPT4_551ENDINGG_24</vt:lpstr>
      <vt:lpstr>'GMIC-NC_2022-Q3_SCDPT4'!SCDPT4_551ENDINGG_25</vt:lpstr>
      <vt:lpstr>'GMIC-NC_2022-Q3_SCDPT4'!SCDPT4_551ENDINGG_26</vt:lpstr>
      <vt:lpstr>'GMIC-NC_2022-Q3_SCDPT4'!SCDPT4_551ENDINGG_27</vt:lpstr>
      <vt:lpstr>'GMIC-NC_2022-Q3_SCDPT4'!SCDPT4_551ENDINGG_28</vt:lpstr>
      <vt:lpstr>'GMIC-NC_2022-Q3_SCDPT4'!SCDPT4_551ENDINGG_3</vt:lpstr>
      <vt:lpstr>'GMIC-NC_2022-Q3_SCDPT4'!SCDPT4_551ENDINGG_4</vt:lpstr>
      <vt:lpstr>'GMIC-NC_2022-Q3_SCDPT4'!SCDPT4_551ENDINGG_5</vt:lpstr>
      <vt:lpstr>'GMIC-NC_2022-Q3_SCDPT4'!SCDPT4_551ENDINGG_6</vt:lpstr>
      <vt:lpstr>'GMIC-NC_2022-Q3_SCDPT4'!SCDPT4_551ENDINGG_7</vt:lpstr>
      <vt:lpstr>'GMIC-NC_2022-Q3_SCDPT4'!SCDPT4_551ENDINGG_8</vt:lpstr>
      <vt:lpstr>'GMIC-NC_2022-Q3_SCDPT4'!SCDPT4_551ENDINGG_9</vt:lpstr>
      <vt:lpstr>'GMIC-NC_2022-Q3_SCDPT4'!SCDPT4_5520000000_Range</vt:lpstr>
      <vt:lpstr>'GMIC-NC_2022-Q3_SCDPT4'!SCDPT4_5529999999_10</vt:lpstr>
      <vt:lpstr>'GMIC-NC_2022-Q3_SCDPT4'!SCDPT4_5529999999_11</vt:lpstr>
      <vt:lpstr>'GMIC-NC_2022-Q3_SCDPT4'!SCDPT4_5529999999_12</vt:lpstr>
      <vt:lpstr>'GMIC-NC_2022-Q3_SCDPT4'!SCDPT4_5529999999_13</vt:lpstr>
      <vt:lpstr>'GMIC-NC_2022-Q3_SCDPT4'!SCDPT4_5529999999_14</vt:lpstr>
      <vt:lpstr>'GMIC-NC_2022-Q3_SCDPT4'!SCDPT4_5529999999_15</vt:lpstr>
      <vt:lpstr>'GMIC-NC_2022-Q3_SCDPT4'!SCDPT4_5529999999_16</vt:lpstr>
      <vt:lpstr>'GMIC-NC_2022-Q3_SCDPT4'!SCDPT4_5529999999_17</vt:lpstr>
      <vt:lpstr>'GMIC-NC_2022-Q3_SCDPT4'!SCDPT4_5529999999_18</vt:lpstr>
      <vt:lpstr>'GMIC-NC_2022-Q3_SCDPT4'!SCDPT4_5529999999_19</vt:lpstr>
      <vt:lpstr>'GMIC-NC_2022-Q3_SCDPT4'!SCDPT4_5529999999_20</vt:lpstr>
      <vt:lpstr>'GMIC-NC_2022-Q3_SCDPT4'!SCDPT4_5529999999_7</vt:lpstr>
      <vt:lpstr>'GMIC-NC_2022-Q3_SCDPT4'!SCDPT4_5529999999_9</vt:lpstr>
      <vt:lpstr>'GMIC-NC_2022-Q3_SCDPT4'!SCDPT4_552BEGINNG_1</vt:lpstr>
      <vt:lpstr>'GMIC-NC_2022-Q3_SCDPT4'!SCDPT4_552BEGINNG_10</vt:lpstr>
      <vt:lpstr>'GMIC-NC_2022-Q3_SCDPT4'!SCDPT4_552BEGINNG_11</vt:lpstr>
      <vt:lpstr>'GMIC-NC_2022-Q3_SCDPT4'!SCDPT4_552BEGINNG_12</vt:lpstr>
      <vt:lpstr>'GMIC-NC_2022-Q3_SCDPT4'!SCDPT4_552BEGINNG_13</vt:lpstr>
      <vt:lpstr>'GMIC-NC_2022-Q3_SCDPT4'!SCDPT4_552BEGINNG_14</vt:lpstr>
      <vt:lpstr>'GMIC-NC_2022-Q3_SCDPT4'!SCDPT4_552BEGINNG_15</vt:lpstr>
      <vt:lpstr>'GMIC-NC_2022-Q3_SCDPT4'!SCDPT4_552BEGINNG_16</vt:lpstr>
      <vt:lpstr>'GMIC-NC_2022-Q3_SCDPT4'!SCDPT4_552BEGINNG_17</vt:lpstr>
      <vt:lpstr>'GMIC-NC_2022-Q3_SCDPT4'!SCDPT4_552BEGINNG_18</vt:lpstr>
      <vt:lpstr>'GMIC-NC_2022-Q3_SCDPT4'!SCDPT4_552BEGINNG_19</vt:lpstr>
      <vt:lpstr>'GMIC-NC_2022-Q3_SCDPT4'!SCDPT4_552BEGINNG_2</vt:lpstr>
      <vt:lpstr>'GMIC-NC_2022-Q3_SCDPT4'!SCDPT4_552BEGINNG_20</vt:lpstr>
      <vt:lpstr>'GMIC-NC_2022-Q3_SCDPT4'!SCDPT4_552BEGINNG_21</vt:lpstr>
      <vt:lpstr>'GMIC-NC_2022-Q3_SCDPT4'!SCDPT4_552BEGINNG_22.01</vt:lpstr>
      <vt:lpstr>'GMIC-NC_2022-Q3_SCDPT4'!SCDPT4_552BEGINNG_22.02</vt:lpstr>
      <vt:lpstr>'GMIC-NC_2022-Q3_SCDPT4'!SCDPT4_552BEGINNG_22.03</vt:lpstr>
      <vt:lpstr>'GMIC-NC_2022-Q3_SCDPT4'!SCDPT4_552BEGINNG_23</vt:lpstr>
      <vt:lpstr>'GMIC-NC_2022-Q3_SCDPT4'!SCDPT4_552BEGINNG_24</vt:lpstr>
      <vt:lpstr>'GMIC-NC_2022-Q3_SCDPT4'!SCDPT4_552BEGINNG_25</vt:lpstr>
      <vt:lpstr>'GMIC-NC_2022-Q3_SCDPT4'!SCDPT4_552BEGINNG_26</vt:lpstr>
      <vt:lpstr>'GMIC-NC_2022-Q3_SCDPT4'!SCDPT4_552BEGINNG_27</vt:lpstr>
      <vt:lpstr>'GMIC-NC_2022-Q3_SCDPT4'!SCDPT4_552BEGINNG_28</vt:lpstr>
      <vt:lpstr>'GMIC-NC_2022-Q3_SCDPT4'!SCDPT4_552BEGINNG_3</vt:lpstr>
      <vt:lpstr>'GMIC-NC_2022-Q3_SCDPT4'!SCDPT4_552BEGINNG_4</vt:lpstr>
      <vt:lpstr>'GMIC-NC_2022-Q3_SCDPT4'!SCDPT4_552BEGINNG_5</vt:lpstr>
      <vt:lpstr>'GMIC-NC_2022-Q3_SCDPT4'!SCDPT4_552BEGINNG_6</vt:lpstr>
      <vt:lpstr>'GMIC-NC_2022-Q3_SCDPT4'!SCDPT4_552BEGINNG_7</vt:lpstr>
      <vt:lpstr>'GMIC-NC_2022-Q3_SCDPT4'!SCDPT4_552BEGINNG_8</vt:lpstr>
      <vt:lpstr>'GMIC-NC_2022-Q3_SCDPT4'!SCDPT4_552BEGINNG_9</vt:lpstr>
      <vt:lpstr>'GMIC-NC_2022-Q3_SCDPT4'!SCDPT4_552ENDINGG_10</vt:lpstr>
      <vt:lpstr>'GMIC-NC_2022-Q3_SCDPT4'!SCDPT4_552ENDINGG_11</vt:lpstr>
      <vt:lpstr>'GMIC-NC_2022-Q3_SCDPT4'!SCDPT4_552ENDINGG_12</vt:lpstr>
      <vt:lpstr>'GMIC-NC_2022-Q3_SCDPT4'!SCDPT4_552ENDINGG_13</vt:lpstr>
      <vt:lpstr>'GMIC-NC_2022-Q3_SCDPT4'!SCDPT4_552ENDINGG_14</vt:lpstr>
      <vt:lpstr>'GMIC-NC_2022-Q3_SCDPT4'!SCDPT4_552ENDINGG_15</vt:lpstr>
      <vt:lpstr>'GMIC-NC_2022-Q3_SCDPT4'!SCDPT4_552ENDINGG_16</vt:lpstr>
      <vt:lpstr>'GMIC-NC_2022-Q3_SCDPT4'!SCDPT4_552ENDINGG_17</vt:lpstr>
      <vt:lpstr>'GMIC-NC_2022-Q3_SCDPT4'!SCDPT4_552ENDINGG_18</vt:lpstr>
      <vt:lpstr>'GMIC-NC_2022-Q3_SCDPT4'!SCDPT4_552ENDINGG_19</vt:lpstr>
      <vt:lpstr>'GMIC-NC_2022-Q3_SCDPT4'!SCDPT4_552ENDINGG_2</vt:lpstr>
      <vt:lpstr>'GMIC-NC_2022-Q3_SCDPT4'!SCDPT4_552ENDINGG_20</vt:lpstr>
      <vt:lpstr>'GMIC-NC_2022-Q3_SCDPT4'!SCDPT4_552ENDINGG_21</vt:lpstr>
      <vt:lpstr>'GMIC-NC_2022-Q3_SCDPT4'!SCDPT4_552ENDINGG_22.01</vt:lpstr>
      <vt:lpstr>'GMIC-NC_2022-Q3_SCDPT4'!SCDPT4_552ENDINGG_22.02</vt:lpstr>
      <vt:lpstr>'GMIC-NC_2022-Q3_SCDPT4'!SCDPT4_552ENDINGG_22.03</vt:lpstr>
      <vt:lpstr>'GMIC-NC_2022-Q3_SCDPT4'!SCDPT4_552ENDINGG_23</vt:lpstr>
      <vt:lpstr>'GMIC-NC_2022-Q3_SCDPT4'!SCDPT4_552ENDINGG_24</vt:lpstr>
      <vt:lpstr>'GMIC-NC_2022-Q3_SCDPT4'!SCDPT4_552ENDINGG_25</vt:lpstr>
      <vt:lpstr>'GMIC-NC_2022-Q3_SCDPT4'!SCDPT4_552ENDINGG_26</vt:lpstr>
      <vt:lpstr>'GMIC-NC_2022-Q3_SCDPT4'!SCDPT4_552ENDINGG_27</vt:lpstr>
      <vt:lpstr>'GMIC-NC_2022-Q3_SCDPT4'!SCDPT4_552ENDINGG_28</vt:lpstr>
      <vt:lpstr>'GMIC-NC_2022-Q3_SCDPT4'!SCDPT4_552ENDINGG_3</vt:lpstr>
      <vt:lpstr>'GMIC-NC_2022-Q3_SCDPT4'!SCDPT4_552ENDINGG_4</vt:lpstr>
      <vt:lpstr>'GMIC-NC_2022-Q3_SCDPT4'!SCDPT4_552ENDINGG_5</vt:lpstr>
      <vt:lpstr>'GMIC-NC_2022-Q3_SCDPT4'!SCDPT4_552ENDINGG_6</vt:lpstr>
      <vt:lpstr>'GMIC-NC_2022-Q3_SCDPT4'!SCDPT4_552ENDINGG_7</vt:lpstr>
      <vt:lpstr>'GMIC-NC_2022-Q3_SCDPT4'!SCDPT4_552ENDINGG_8</vt:lpstr>
      <vt:lpstr>'GMIC-NC_2022-Q3_SCDPT4'!SCDPT4_552ENDINGG_9</vt:lpstr>
      <vt:lpstr>'GMIC-NC_2022-Q3_SCDPT4'!SCDPT4_5710000000_Range</vt:lpstr>
      <vt:lpstr>'GMIC-NC_2022-Q3_SCDPT4'!SCDPT4_5719999999_10</vt:lpstr>
      <vt:lpstr>'GMIC-NC_2022-Q3_SCDPT4'!SCDPT4_5719999999_11</vt:lpstr>
      <vt:lpstr>'GMIC-NC_2022-Q3_SCDPT4'!SCDPT4_5719999999_12</vt:lpstr>
      <vt:lpstr>'GMIC-NC_2022-Q3_SCDPT4'!SCDPT4_5719999999_13</vt:lpstr>
      <vt:lpstr>'GMIC-NC_2022-Q3_SCDPT4'!SCDPT4_5719999999_14</vt:lpstr>
      <vt:lpstr>'GMIC-NC_2022-Q3_SCDPT4'!SCDPT4_5719999999_15</vt:lpstr>
      <vt:lpstr>'GMIC-NC_2022-Q3_SCDPT4'!SCDPT4_5719999999_16</vt:lpstr>
      <vt:lpstr>'GMIC-NC_2022-Q3_SCDPT4'!SCDPT4_5719999999_17</vt:lpstr>
      <vt:lpstr>'GMIC-NC_2022-Q3_SCDPT4'!SCDPT4_5719999999_18</vt:lpstr>
      <vt:lpstr>'GMIC-NC_2022-Q3_SCDPT4'!SCDPT4_5719999999_19</vt:lpstr>
      <vt:lpstr>'GMIC-NC_2022-Q3_SCDPT4'!SCDPT4_5719999999_20</vt:lpstr>
      <vt:lpstr>'GMIC-NC_2022-Q3_SCDPT4'!SCDPT4_5719999999_7</vt:lpstr>
      <vt:lpstr>'GMIC-NC_2022-Q3_SCDPT4'!SCDPT4_5719999999_9</vt:lpstr>
      <vt:lpstr>'GMIC-NC_2022-Q3_SCDPT4'!SCDPT4_571BEGINNG_1</vt:lpstr>
      <vt:lpstr>'GMIC-NC_2022-Q3_SCDPT4'!SCDPT4_571BEGINNG_10</vt:lpstr>
      <vt:lpstr>'GMIC-NC_2022-Q3_SCDPT4'!SCDPT4_571BEGINNG_11</vt:lpstr>
      <vt:lpstr>'GMIC-NC_2022-Q3_SCDPT4'!SCDPT4_571BEGINNG_12</vt:lpstr>
      <vt:lpstr>'GMIC-NC_2022-Q3_SCDPT4'!SCDPT4_571BEGINNG_13</vt:lpstr>
      <vt:lpstr>'GMIC-NC_2022-Q3_SCDPT4'!SCDPT4_571BEGINNG_14</vt:lpstr>
      <vt:lpstr>'GMIC-NC_2022-Q3_SCDPT4'!SCDPT4_571BEGINNG_15</vt:lpstr>
      <vt:lpstr>'GMIC-NC_2022-Q3_SCDPT4'!SCDPT4_571BEGINNG_16</vt:lpstr>
      <vt:lpstr>'GMIC-NC_2022-Q3_SCDPT4'!SCDPT4_571BEGINNG_17</vt:lpstr>
      <vt:lpstr>'GMIC-NC_2022-Q3_SCDPT4'!SCDPT4_571BEGINNG_18</vt:lpstr>
      <vt:lpstr>'GMIC-NC_2022-Q3_SCDPT4'!SCDPT4_571BEGINNG_19</vt:lpstr>
      <vt:lpstr>'GMIC-NC_2022-Q3_SCDPT4'!SCDPT4_571BEGINNG_2</vt:lpstr>
      <vt:lpstr>'GMIC-NC_2022-Q3_SCDPT4'!SCDPT4_571BEGINNG_20</vt:lpstr>
      <vt:lpstr>'GMIC-NC_2022-Q3_SCDPT4'!SCDPT4_571BEGINNG_21</vt:lpstr>
      <vt:lpstr>'GMIC-NC_2022-Q3_SCDPT4'!SCDPT4_571BEGINNG_22.01</vt:lpstr>
      <vt:lpstr>'GMIC-NC_2022-Q3_SCDPT4'!SCDPT4_571BEGINNG_22.02</vt:lpstr>
      <vt:lpstr>'GMIC-NC_2022-Q3_SCDPT4'!SCDPT4_571BEGINNG_22.03</vt:lpstr>
      <vt:lpstr>'GMIC-NC_2022-Q3_SCDPT4'!SCDPT4_571BEGINNG_23</vt:lpstr>
      <vt:lpstr>'GMIC-NC_2022-Q3_SCDPT4'!SCDPT4_571BEGINNG_24</vt:lpstr>
      <vt:lpstr>'GMIC-NC_2022-Q3_SCDPT4'!SCDPT4_571BEGINNG_25</vt:lpstr>
      <vt:lpstr>'GMIC-NC_2022-Q3_SCDPT4'!SCDPT4_571BEGINNG_26</vt:lpstr>
      <vt:lpstr>'GMIC-NC_2022-Q3_SCDPT4'!SCDPT4_571BEGINNG_27</vt:lpstr>
      <vt:lpstr>'GMIC-NC_2022-Q3_SCDPT4'!SCDPT4_571BEGINNG_28</vt:lpstr>
      <vt:lpstr>'GMIC-NC_2022-Q3_SCDPT4'!SCDPT4_571BEGINNG_3</vt:lpstr>
      <vt:lpstr>'GMIC-NC_2022-Q3_SCDPT4'!SCDPT4_571BEGINNG_4</vt:lpstr>
      <vt:lpstr>'GMIC-NC_2022-Q3_SCDPT4'!SCDPT4_571BEGINNG_5</vt:lpstr>
      <vt:lpstr>'GMIC-NC_2022-Q3_SCDPT4'!SCDPT4_571BEGINNG_6</vt:lpstr>
      <vt:lpstr>'GMIC-NC_2022-Q3_SCDPT4'!SCDPT4_571BEGINNG_7</vt:lpstr>
      <vt:lpstr>'GMIC-NC_2022-Q3_SCDPT4'!SCDPT4_571BEGINNG_8</vt:lpstr>
      <vt:lpstr>'GMIC-NC_2022-Q3_SCDPT4'!SCDPT4_571BEGINNG_9</vt:lpstr>
      <vt:lpstr>'GMIC-NC_2022-Q3_SCDPT4'!SCDPT4_571ENDINGG_10</vt:lpstr>
      <vt:lpstr>'GMIC-NC_2022-Q3_SCDPT4'!SCDPT4_571ENDINGG_11</vt:lpstr>
      <vt:lpstr>'GMIC-NC_2022-Q3_SCDPT4'!SCDPT4_571ENDINGG_12</vt:lpstr>
      <vt:lpstr>'GMIC-NC_2022-Q3_SCDPT4'!SCDPT4_571ENDINGG_13</vt:lpstr>
      <vt:lpstr>'GMIC-NC_2022-Q3_SCDPT4'!SCDPT4_571ENDINGG_14</vt:lpstr>
      <vt:lpstr>'GMIC-NC_2022-Q3_SCDPT4'!SCDPT4_571ENDINGG_15</vt:lpstr>
      <vt:lpstr>'GMIC-NC_2022-Q3_SCDPT4'!SCDPT4_571ENDINGG_16</vt:lpstr>
      <vt:lpstr>'GMIC-NC_2022-Q3_SCDPT4'!SCDPT4_571ENDINGG_17</vt:lpstr>
      <vt:lpstr>'GMIC-NC_2022-Q3_SCDPT4'!SCDPT4_571ENDINGG_18</vt:lpstr>
      <vt:lpstr>'GMIC-NC_2022-Q3_SCDPT4'!SCDPT4_571ENDINGG_19</vt:lpstr>
      <vt:lpstr>'GMIC-NC_2022-Q3_SCDPT4'!SCDPT4_571ENDINGG_2</vt:lpstr>
      <vt:lpstr>'GMIC-NC_2022-Q3_SCDPT4'!SCDPT4_571ENDINGG_20</vt:lpstr>
      <vt:lpstr>'GMIC-NC_2022-Q3_SCDPT4'!SCDPT4_571ENDINGG_21</vt:lpstr>
      <vt:lpstr>'GMIC-NC_2022-Q3_SCDPT4'!SCDPT4_571ENDINGG_22.01</vt:lpstr>
      <vt:lpstr>'GMIC-NC_2022-Q3_SCDPT4'!SCDPT4_571ENDINGG_22.02</vt:lpstr>
      <vt:lpstr>'GMIC-NC_2022-Q3_SCDPT4'!SCDPT4_571ENDINGG_22.03</vt:lpstr>
      <vt:lpstr>'GMIC-NC_2022-Q3_SCDPT4'!SCDPT4_571ENDINGG_23</vt:lpstr>
      <vt:lpstr>'GMIC-NC_2022-Q3_SCDPT4'!SCDPT4_571ENDINGG_24</vt:lpstr>
      <vt:lpstr>'GMIC-NC_2022-Q3_SCDPT4'!SCDPT4_571ENDINGG_25</vt:lpstr>
      <vt:lpstr>'GMIC-NC_2022-Q3_SCDPT4'!SCDPT4_571ENDINGG_26</vt:lpstr>
      <vt:lpstr>'GMIC-NC_2022-Q3_SCDPT4'!SCDPT4_571ENDINGG_27</vt:lpstr>
      <vt:lpstr>'GMIC-NC_2022-Q3_SCDPT4'!SCDPT4_571ENDINGG_28</vt:lpstr>
      <vt:lpstr>'GMIC-NC_2022-Q3_SCDPT4'!SCDPT4_571ENDINGG_3</vt:lpstr>
      <vt:lpstr>'GMIC-NC_2022-Q3_SCDPT4'!SCDPT4_571ENDINGG_4</vt:lpstr>
      <vt:lpstr>'GMIC-NC_2022-Q3_SCDPT4'!SCDPT4_571ENDINGG_5</vt:lpstr>
      <vt:lpstr>'GMIC-NC_2022-Q3_SCDPT4'!SCDPT4_571ENDINGG_6</vt:lpstr>
      <vt:lpstr>'GMIC-NC_2022-Q3_SCDPT4'!SCDPT4_571ENDINGG_7</vt:lpstr>
      <vt:lpstr>'GMIC-NC_2022-Q3_SCDPT4'!SCDPT4_571ENDINGG_8</vt:lpstr>
      <vt:lpstr>'GMIC-NC_2022-Q3_SCDPT4'!SCDPT4_571ENDINGG_9</vt:lpstr>
      <vt:lpstr>'GMIC-NC_2022-Q3_SCDPT4'!SCDPT4_5720000000_Range</vt:lpstr>
      <vt:lpstr>'GMIC-NC_2022-Q3_SCDPT4'!SCDPT4_5729999999_10</vt:lpstr>
      <vt:lpstr>'GMIC-NC_2022-Q3_SCDPT4'!SCDPT4_5729999999_11</vt:lpstr>
      <vt:lpstr>'GMIC-NC_2022-Q3_SCDPT4'!SCDPT4_5729999999_12</vt:lpstr>
      <vt:lpstr>'GMIC-NC_2022-Q3_SCDPT4'!SCDPT4_5729999999_13</vt:lpstr>
      <vt:lpstr>'GMIC-NC_2022-Q3_SCDPT4'!SCDPT4_5729999999_14</vt:lpstr>
      <vt:lpstr>'GMIC-NC_2022-Q3_SCDPT4'!SCDPT4_5729999999_15</vt:lpstr>
      <vt:lpstr>'GMIC-NC_2022-Q3_SCDPT4'!SCDPT4_5729999999_16</vt:lpstr>
      <vt:lpstr>'GMIC-NC_2022-Q3_SCDPT4'!SCDPT4_5729999999_17</vt:lpstr>
      <vt:lpstr>'GMIC-NC_2022-Q3_SCDPT4'!SCDPT4_5729999999_18</vt:lpstr>
      <vt:lpstr>'GMIC-NC_2022-Q3_SCDPT4'!SCDPT4_5729999999_19</vt:lpstr>
      <vt:lpstr>'GMIC-NC_2022-Q3_SCDPT4'!SCDPT4_5729999999_20</vt:lpstr>
      <vt:lpstr>'GMIC-NC_2022-Q3_SCDPT4'!SCDPT4_5729999999_7</vt:lpstr>
      <vt:lpstr>'GMIC-NC_2022-Q3_SCDPT4'!SCDPT4_5729999999_9</vt:lpstr>
      <vt:lpstr>'GMIC-NC_2022-Q3_SCDPT4'!SCDPT4_572BEGINNG_1</vt:lpstr>
      <vt:lpstr>'GMIC-NC_2022-Q3_SCDPT4'!SCDPT4_572BEGINNG_10</vt:lpstr>
      <vt:lpstr>'GMIC-NC_2022-Q3_SCDPT4'!SCDPT4_572BEGINNG_11</vt:lpstr>
      <vt:lpstr>'GMIC-NC_2022-Q3_SCDPT4'!SCDPT4_572BEGINNG_12</vt:lpstr>
      <vt:lpstr>'GMIC-NC_2022-Q3_SCDPT4'!SCDPT4_572BEGINNG_13</vt:lpstr>
      <vt:lpstr>'GMIC-NC_2022-Q3_SCDPT4'!SCDPT4_572BEGINNG_14</vt:lpstr>
      <vt:lpstr>'GMIC-NC_2022-Q3_SCDPT4'!SCDPT4_572BEGINNG_15</vt:lpstr>
      <vt:lpstr>'GMIC-NC_2022-Q3_SCDPT4'!SCDPT4_572BEGINNG_16</vt:lpstr>
      <vt:lpstr>'GMIC-NC_2022-Q3_SCDPT4'!SCDPT4_572BEGINNG_17</vt:lpstr>
      <vt:lpstr>'GMIC-NC_2022-Q3_SCDPT4'!SCDPT4_572BEGINNG_18</vt:lpstr>
      <vt:lpstr>'GMIC-NC_2022-Q3_SCDPT4'!SCDPT4_572BEGINNG_19</vt:lpstr>
      <vt:lpstr>'GMIC-NC_2022-Q3_SCDPT4'!SCDPT4_572BEGINNG_2</vt:lpstr>
      <vt:lpstr>'GMIC-NC_2022-Q3_SCDPT4'!SCDPT4_572BEGINNG_20</vt:lpstr>
      <vt:lpstr>'GMIC-NC_2022-Q3_SCDPT4'!SCDPT4_572BEGINNG_21</vt:lpstr>
      <vt:lpstr>'GMIC-NC_2022-Q3_SCDPT4'!SCDPT4_572BEGINNG_22.01</vt:lpstr>
      <vt:lpstr>'GMIC-NC_2022-Q3_SCDPT4'!SCDPT4_572BEGINNG_22.02</vt:lpstr>
      <vt:lpstr>'GMIC-NC_2022-Q3_SCDPT4'!SCDPT4_572BEGINNG_22.03</vt:lpstr>
      <vt:lpstr>'GMIC-NC_2022-Q3_SCDPT4'!SCDPT4_572BEGINNG_23</vt:lpstr>
      <vt:lpstr>'GMIC-NC_2022-Q3_SCDPT4'!SCDPT4_572BEGINNG_24</vt:lpstr>
      <vt:lpstr>'GMIC-NC_2022-Q3_SCDPT4'!SCDPT4_572BEGINNG_25</vt:lpstr>
      <vt:lpstr>'GMIC-NC_2022-Q3_SCDPT4'!SCDPT4_572BEGINNG_26</vt:lpstr>
      <vt:lpstr>'GMIC-NC_2022-Q3_SCDPT4'!SCDPT4_572BEGINNG_27</vt:lpstr>
      <vt:lpstr>'GMIC-NC_2022-Q3_SCDPT4'!SCDPT4_572BEGINNG_28</vt:lpstr>
      <vt:lpstr>'GMIC-NC_2022-Q3_SCDPT4'!SCDPT4_572BEGINNG_3</vt:lpstr>
      <vt:lpstr>'GMIC-NC_2022-Q3_SCDPT4'!SCDPT4_572BEGINNG_4</vt:lpstr>
      <vt:lpstr>'GMIC-NC_2022-Q3_SCDPT4'!SCDPT4_572BEGINNG_5</vt:lpstr>
      <vt:lpstr>'GMIC-NC_2022-Q3_SCDPT4'!SCDPT4_572BEGINNG_6</vt:lpstr>
      <vt:lpstr>'GMIC-NC_2022-Q3_SCDPT4'!SCDPT4_572BEGINNG_7</vt:lpstr>
      <vt:lpstr>'GMIC-NC_2022-Q3_SCDPT4'!SCDPT4_572BEGINNG_8</vt:lpstr>
      <vt:lpstr>'GMIC-NC_2022-Q3_SCDPT4'!SCDPT4_572BEGINNG_9</vt:lpstr>
      <vt:lpstr>'GMIC-NC_2022-Q3_SCDPT4'!SCDPT4_572ENDINGG_10</vt:lpstr>
      <vt:lpstr>'GMIC-NC_2022-Q3_SCDPT4'!SCDPT4_572ENDINGG_11</vt:lpstr>
      <vt:lpstr>'GMIC-NC_2022-Q3_SCDPT4'!SCDPT4_572ENDINGG_12</vt:lpstr>
      <vt:lpstr>'GMIC-NC_2022-Q3_SCDPT4'!SCDPT4_572ENDINGG_13</vt:lpstr>
      <vt:lpstr>'GMIC-NC_2022-Q3_SCDPT4'!SCDPT4_572ENDINGG_14</vt:lpstr>
      <vt:lpstr>'GMIC-NC_2022-Q3_SCDPT4'!SCDPT4_572ENDINGG_15</vt:lpstr>
      <vt:lpstr>'GMIC-NC_2022-Q3_SCDPT4'!SCDPT4_572ENDINGG_16</vt:lpstr>
      <vt:lpstr>'GMIC-NC_2022-Q3_SCDPT4'!SCDPT4_572ENDINGG_17</vt:lpstr>
      <vt:lpstr>'GMIC-NC_2022-Q3_SCDPT4'!SCDPT4_572ENDINGG_18</vt:lpstr>
      <vt:lpstr>'GMIC-NC_2022-Q3_SCDPT4'!SCDPT4_572ENDINGG_19</vt:lpstr>
      <vt:lpstr>'GMIC-NC_2022-Q3_SCDPT4'!SCDPT4_572ENDINGG_2</vt:lpstr>
      <vt:lpstr>'GMIC-NC_2022-Q3_SCDPT4'!SCDPT4_572ENDINGG_20</vt:lpstr>
      <vt:lpstr>'GMIC-NC_2022-Q3_SCDPT4'!SCDPT4_572ENDINGG_21</vt:lpstr>
      <vt:lpstr>'GMIC-NC_2022-Q3_SCDPT4'!SCDPT4_572ENDINGG_22.01</vt:lpstr>
      <vt:lpstr>'GMIC-NC_2022-Q3_SCDPT4'!SCDPT4_572ENDINGG_22.02</vt:lpstr>
      <vt:lpstr>'GMIC-NC_2022-Q3_SCDPT4'!SCDPT4_572ENDINGG_22.03</vt:lpstr>
      <vt:lpstr>'GMIC-NC_2022-Q3_SCDPT4'!SCDPT4_572ENDINGG_23</vt:lpstr>
      <vt:lpstr>'GMIC-NC_2022-Q3_SCDPT4'!SCDPT4_572ENDINGG_24</vt:lpstr>
      <vt:lpstr>'GMIC-NC_2022-Q3_SCDPT4'!SCDPT4_572ENDINGG_25</vt:lpstr>
      <vt:lpstr>'GMIC-NC_2022-Q3_SCDPT4'!SCDPT4_572ENDINGG_26</vt:lpstr>
      <vt:lpstr>'GMIC-NC_2022-Q3_SCDPT4'!SCDPT4_572ENDINGG_27</vt:lpstr>
      <vt:lpstr>'GMIC-NC_2022-Q3_SCDPT4'!SCDPT4_572ENDINGG_28</vt:lpstr>
      <vt:lpstr>'GMIC-NC_2022-Q3_SCDPT4'!SCDPT4_572ENDINGG_3</vt:lpstr>
      <vt:lpstr>'GMIC-NC_2022-Q3_SCDPT4'!SCDPT4_572ENDINGG_4</vt:lpstr>
      <vt:lpstr>'GMIC-NC_2022-Q3_SCDPT4'!SCDPT4_572ENDINGG_5</vt:lpstr>
      <vt:lpstr>'GMIC-NC_2022-Q3_SCDPT4'!SCDPT4_572ENDINGG_6</vt:lpstr>
      <vt:lpstr>'GMIC-NC_2022-Q3_SCDPT4'!SCDPT4_572ENDINGG_7</vt:lpstr>
      <vt:lpstr>'GMIC-NC_2022-Q3_SCDPT4'!SCDPT4_572ENDINGG_8</vt:lpstr>
      <vt:lpstr>'GMIC-NC_2022-Q3_SCDPT4'!SCDPT4_572ENDINGG_9</vt:lpstr>
      <vt:lpstr>'GMIC-NC_2022-Q3_SCDPT4'!SCDPT4_5810000000_Range</vt:lpstr>
      <vt:lpstr>'GMIC-NC_2022-Q3_SCDPT4'!SCDPT4_5819999999_10</vt:lpstr>
      <vt:lpstr>'GMIC-NC_2022-Q3_SCDPT4'!SCDPT4_5819999999_11</vt:lpstr>
      <vt:lpstr>'GMIC-NC_2022-Q3_SCDPT4'!SCDPT4_5819999999_12</vt:lpstr>
      <vt:lpstr>'GMIC-NC_2022-Q3_SCDPT4'!SCDPT4_5819999999_13</vt:lpstr>
      <vt:lpstr>'GMIC-NC_2022-Q3_SCDPT4'!SCDPT4_5819999999_14</vt:lpstr>
      <vt:lpstr>'GMIC-NC_2022-Q3_SCDPT4'!SCDPT4_5819999999_15</vt:lpstr>
      <vt:lpstr>'GMIC-NC_2022-Q3_SCDPT4'!SCDPT4_5819999999_16</vt:lpstr>
      <vt:lpstr>'GMIC-NC_2022-Q3_SCDPT4'!SCDPT4_5819999999_17</vt:lpstr>
      <vt:lpstr>'GMIC-NC_2022-Q3_SCDPT4'!SCDPT4_5819999999_18</vt:lpstr>
      <vt:lpstr>'GMIC-NC_2022-Q3_SCDPT4'!SCDPT4_5819999999_19</vt:lpstr>
      <vt:lpstr>'GMIC-NC_2022-Q3_SCDPT4'!SCDPT4_5819999999_20</vt:lpstr>
      <vt:lpstr>'GMIC-NC_2022-Q3_SCDPT4'!SCDPT4_5819999999_7</vt:lpstr>
      <vt:lpstr>'GMIC-NC_2022-Q3_SCDPT4'!SCDPT4_5819999999_9</vt:lpstr>
      <vt:lpstr>'GMIC-NC_2022-Q3_SCDPT4'!SCDPT4_581BEGINNG_1</vt:lpstr>
      <vt:lpstr>'GMIC-NC_2022-Q3_SCDPT4'!SCDPT4_581BEGINNG_10</vt:lpstr>
      <vt:lpstr>'GMIC-NC_2022-Q3_SCDPT4'!SCDPT4_581BEGINNG_11</vt:lpstr>
      <vt:lpstr>'GMIC-NC_2022-Q3_SCDPT4'!SCDPT4_581BEGINNG_12</vt:lpstr>
      <vt:lpstr>'GMIC-NC_2022-Q3_SCDPT4'!SCDPT4_581BEGINNG_13</vt:lpstr>
      <vt:lpstr>'GMIC-NC_2022-Q3_SCDPT4'!SCDPT4_581BEGINNG_14</vt:lpstr>
      <vt:lpstr>'GMIC-NC_2022-Q3_SCDPT4'!SCDPT4_581BEGINNG_15</vt:lpstr>
      <vt:lpstr>'GMIC-NC_2022-Q3_SCDPT4'!SCDPT4_581BEGINNG_16</vt:lpstr>
      <vt:lpstr>'GMIC-NC_2022-Q3_SCDPT4'!SCDPT4_581BEGINNG_17</vt:lpstr>
      <vt:lpstr>'GMIC-NC_2022-Q3_SCDPT4'!SCDPT4_581BEGINNG_18</vt:lpstr>
      <vt:lpstr>'GMIC-NC_2022-Q3_SCDPT4'!SCDPT4_581BEGINNG_19</vt:lpstr>
      <vt:lpstr>'GMIC-NC_2022-Q3_SCDPT4'!SCDPT4_581BEGINNG_2</vt:lpstr>
      <vt:lpstr>'GMIC-NC_2022-Q3_SCDPT4'!SCDPT4_581BEGINNG_20</vt:lpstr>
      <vt:lpstr>'GMIC-NC_2022-Q3_SCDPT4'!SCDPT4_581BEGINNG_21</vt:lpstr>
      <vt:lpstr>'GMIC-NC_2022-Q3_SCDPT4'!SCDPT4_581BEGINNG_22.01</vt:lpstr>
      <vt:lpstr>'GMIC-NC_2022-Q3_SCDPT4'!SCDPT4_581BEGINNG_22.02</vt:lpstr>
      <vt:lpstr>'GMIC-NC_2022-Q3_SCDPT4'!SCDPT4_581BEGINNG_22.03</vt:lpstr>
      <vt:lpstr>'GMIC-NC_2022-Q3_SCDPT4'!SCDPT4_581BEGINNG_23</vt:lpstr>
      <vt:lpstr>'GMIC-NC_2022-Q3_SCDPT4'!SCDPT4_581BEGINNG_24</vt:lpstr>
      <vt:lpstr>'GMIC-NC_2022-Q3_SCDPT4'!SCDPT4_581BEGINNG_25</vt:lpstr>
      <vt:lpstr>'GMIC-NC_2022-Q3_SCDPT4'!SCDPT4_581BEGINNG_26</vt:lpstr>
      <vt:lpstr>'GMIC-NC_2022-Q3_SCDPT4'!SCDPT4_581BEGINNG_27</vt:lpstr>
      <vt:lpstr>'GMIC-NC_2022-Q3_SCDPT4'!SCDPT4_581BEGINNG_28</vt:lpstr>
      <vt:lpstr>'GMIC-NC_2022-Q3_SCDPT4'!SCDPT4_581BEGINNG_3</vt:lpstr>
      <vt:lpstr>'GMIC-NC_2022-Q3_SCDPT4'!SCDPT4_581BEGINNG_4</vt:lpstr>
      <vt:lpstr>'GMIC-NC_2022-Q3_SCDPT4'!SCDPT4_581BEGINNG_5</vt:lpstr>
      <vt:lpstr>'GMIC-NC_2022-Q3_SCDPT4'!SCDPT4_581BEGINNG_6</vt:lpstr>
      <vt:lpstr>'GMIC-NC_2022-Q3_SCDPT4'!SCDPT4_581BEGINNG_7</vt:lpstr>
      <vt:lpstr>'GMIC-NC_2022-Q3_SCDPT4'!SCDPT4_581BEGINNG_8</vt:lpstr>
      <vt:lpstr>'GMIC-NC_2022-Q3_SCDPT4'!SCDPT4_581BEGINNG_9</vt:lpstr>
      <vt:lpstr>'GMIC-NC_2022-Q3_SCDPT4'!SCDPT4_581ENDINGG_10</vt:lpstr>
      <vt:lpstr>'GMIC-NC_2022-Q3_SCDPT4'!SCDPT4_581ENDINGG_11</vt:lpstr>
      <vt:lpstr>'GMIC-NC_2022-Q3_SCDPT4'!SCDPT4_581ENDINGG_12</vt:lpstr>
      <vt:lpstr>'GMIC-NC_2022-Q3_SCDPT4'!SCDPT4_581ENDINGG_13</vt:lpstr>
      <vt:lpstr>'GMIC-NC_2022-Q3_SCDPT4'!SCDPT4_581ENDINGG_14</vt:lpstr>
      <vt:lpstr>'GMIC-NC_2022-Q3_SCDPT4'!SCDPT4_581ENDINGG_15</vt:lpstr>
      <vt:lpstr>'GMIC-NC_2022-Q3_SCDPT4'!SCDPT4_581ENDINGG_16</vt:lpstr>
      <vt:lpstr>'GMIC-NC_2022-Q3_SCDPT4'!SCDPT4_581ENDINGG_17</vt:lpstr>
      <vt:lpstr>'GMIC-NC_2022-Q3_SCDPT4'!SCDPT4_581ENDINGG_18</vt:lpstr>
      <vt:lpstr>'GMIC-NC_2022-Q3_SCDPT4'!SCDPT4_581ENDINGG_19</vt:lpstr>
      <vt:lpstr>'GMIC-NC_2022-Q3_SCDPT4'!SCDPT4_581ENDINGG_2</vt:lpstr>
      <vt:lpstr>'GMIC-NC_2022-Q3_SCDPT4'!SCDPT4_581ENDINGG_20</vt:lpstr>
      <vt:lpstr>'GMIC-NC_2022-Q3_SCDPT4'!SCDPT4_581ENDINGG_21</vt:lpstr>
      <vt:lpstr>'GMIC-NC_2022-Q3_SCDPT4'!SCDPT4_581ENDINGG_22.01</vt:lpstr>
      <vt:lpstr>'GMIC-NC_2022-Q3_SCDPT4'!SCDPT4_581ENDINGG_22.02</vt:lpstr>
      <vt:lpstr>'GMIC-NC_2022-Q3_SCDPT4'!SCDPT4_581ENDINGG_22.03</vt:lpstr>
      <vt:lpstr>'GMIC-NC_2022-Q3_SCDPT4'!SCDPT4_581ENDINGG_23</vt:lpstr>
      <vt:lpstr>'GMIC-NC_2022-Q3_SCDPT4'!SCDPT4_581ENDINGG_24</vt:lpstr>
      <vt:lpstr>'GMIC-NC_2022-Q3_SCDPT4'!SCDPT4_581ENDINGG_25</vt:lpstr>
      <vt:lpstr>'GMIC-NC_2022-Q3_SCDPT4'!SCDPT4_581ENDINGG_26</vt:lpstr>
      <vt:lpstr>'GMIC-NC_2022-Q3_SCDPT4'!SCDPT4_581ENDINGG_27</vt:lpstr>
      <vt:lpstr>'GMIC-NC_2022-Q3_SCDPT4'!SCDPT4_581ENDINGG_28</vt:lpstr>
      <vt:lpstr>'GMIC-NC_2022-Q3_SCDPT4'!SCDPT4_581ENDINGG_3</vt:lpstr>
      <vt:lpstr>'GMIC-NC_2022-Q3_SCDPT4'!SCDPT4_581ENDINGG_4</vt:lpstr>
      <vt:lpstr>'GMIC-NC_2022-Q3_SCDPT4'!SCDPT4_581ENDINGG_5</vt:lpstr>
      <vt:lpstr>'GMIC-NC_2022-Q3_SCDPT4'!SCDPT4_581ENDINGG_6</vt:lpstr>
      <vt:lpstr>'GMIC-NC_2022-Q3_SCDPT4'!SCDPT4_581ENDINGG_7</vt:lpstr>
      <vt:lpstr>'GMIC-NC_2022-Q3_SCDPT4'!SCDPT4_581ENDINGG_8</vt:lpstr>
      <vt:lpstr>'GMIC-NC_2022-Q3_SCDPT4'!SCDPT4_581ENDINGG_9</vt:lpstr>
      <vt:lpstr>'GMIC-NC_2022-Q3_SCDPT4'!SCDPT4_5910000000_Range</vt:lpstr>
      <vt:lpstr>'GMIC-NC_2022-Q3_SCDPT4'!SCDPT4_5919999999_10</vt:lpstr>
      <vt:lpstr>'GMIC-NC_2022-Q3_SCDPT4'!SCDPT4_5919999999_11</vt:lpstr>
      <vt:lpstr>'GMIC-NC_2022-Q3_SCDPT4'!SCDPT4_5919999999_12</vt:lpstr>
      <vt:lpstr>'GMIC-NC_2022-Q3_SCDPT4'!SCDPT4_5919999999_13</vt:lpstr>
      <vt:lpstr>'GMIC-NC_2022-Q3_SCDPT4'!SCDPT4_5919999999_14</vt:lpstr>
      <vt:lpstr>'GMIC-NC_2022-Q3_SCDPT4'!SCDPT4_5919999999_15</vt:lpstr>
      <vt:lpstr>'GMIC-NC_2022-Q3_SCDPT4'!SCDPT4_5919999999_16</vt:lpstr>
      <vt:lpstr>'GMIC-NC_2022-Q3_SCDPT4'!SCDPT4_5919999999_17</vt:lpstr>
      <vt:lpstr>'GMIC-NC_2022-Q3_SCDPT4'!SCDPT4_5919999999_18</vt:lpstr>
      <vt:lpstr>'GMIC-NC_2022-Q3_SCDPT4'!SCDPT4_5919999999_19</vt:lpstr>
      <vt:lpstr>'GMIC-NC_2022-Q3_SCDPT4'!SCDPT4_5919999999_20</vt:lpstr>
      <vt:lpstr>'GMIC-NC_2022-Q3_SCDPT4'!SCDPT4_5919999999_7</vt:lpstr>
      <vt:lpstr>'GMIC-NC_2022-Q3_SCDPT4'!SCDPT4_5919999999_9</vt:lpstr>
      <vt:lpstr>'GMIC-NC_2022-Q3_SCDPT4'!SCDPT4_591BEGINNG_1</vt:lpstr>
      <vt:lpstr>'GMIC-NC_2022-Q3_SCDPT4'!SCDPT4_591BEGINNG_10</vt:lpstr>
      <vt:lpstr>'GMIC-NC_2022-Q3_SCDPT4'!SCDPT4_591BEGINNG_11</vt:lpstr>
      <vt:lpstr>'GMIC-NC_2022-Q3_SCDPT4'!SCDPT4_591BEGINNG_12</vt:lpstr>
      <vt:lpstr>'GMIC-NC_2022-Q3_SCDPT4'!SCDPT4_591BEGINNG_13</vt:lpstr>
      <vt:lpstr>'GMIC-NC_2022-Q3_SCDPT4'!SCDPT4_591BEGINNG_14</vt:lpstr>
      <vt:lpstr>'GMIC-NC_2022-Q3_SCDPT4'!SCDPT4_591BEGINNG_15</vt:lpstr>
      <vt:lpstr>'GMIC-NC_2022-Q3_SCDPT4'!SCDPT4_591BEGINNG_16</vt:lpstr>
      <vt:lpstr>'GMIC-NC_2022-Q3_SCDPT4'!SCDPT4_591BEGINNG_17</vt:lpstr>
      <vt:lpstr>'GMIC-NC_2022-Q3_SCDPT4'!SCDPT4_591BEGINNG_18</vt:lpstr>
      <vt:lpstr>'GMIC-NC_2022-Q3_SCDPT4'!SCDPT4_591BEGINNG_19</vt:lpstr>
      <vt:lpstr>'GMIC-NC_2022-Q3_SCDPT4'!SCDPT4_591BEGINNG_2</vt:lpstr>
      <vt:lpstr>'GMIC-NC_2022-Q3_SCDPT4'!SCDPT4_591BEGINNG_20</vt:lpstr>
      <vt:lpstr>'GMIC-NC_2022-Q3_SCDPT4'!SCDPT4_591BEGINNG_21</vt:lpstr>
      <vt:lpstr>'GMIC-NC_2022-Q3_SCDPT4'!SCDPT4_591BEGINNG_22.01</vt:lpstr>
      <vt:lpstr>'GMIC-NC_2022-Q3_SCDPT4'!SCDPT4_591BEGINNG_22.02</vt:lpstr>
      <vt:lpstr>'GMIC-NC_2022-Q3_SCDPT4'!SCDPT4_591BEGINNG_22.03</vt:lpstr>
      <vt:lpstr>'GMIC-NC_2022-Q3_SCDPT4'!SCDPT4_591BEGINNG_23</vt:lpstr>
      <vt:lpstr>'GMIC-NC_2022-Q3_SCDPT4'!SCDPT4_591BEGINNG_24</vt:lpstr>
      <vt:lpstr>'GMIC-NC_2022-Q3_SCDPT4'!SCDPT4_591BEGINNG_25</vt:lpstr>
      <vt:lpstr>'GMIC-NC_2022-Q3_SCDPT4'!SCDPT4_591BEGINNG_26</vt:lpstr>
      <vt:lpstr>'GMIC-NC_2022-Q3_SCDPT4'!SCDPT4_591BEGINNG_27</vt:lpstr>
      <vt:lpstr>'GMIC-NC_2022-Q3_SCDPT4'!SCDPT4_591BEGINNG_28</vt:lpstr>
      <vt:lpstr>'GMIC-NC_2022-Q3_SCDPT4'!SCDPT4_591BEGINNG_3</vt:lpstr>
      <vt:lpstr>'GMIC-NC_2022-Q3_SCDPT4'!SCDPT4_591BEGINNG_4</vt:lpstr>
      <vt:lpstr>'GMIC-NC_2022-Q3_SCDPT4'!SCDPT4_591BEGINNG_5</vt:lpstr>
      <vt:lpstr>'GMIC-NC_2022-Q3_SCDPT4'!SCDPT4_591BEGINNG_6</vt:lpstr>
      <vt:lpstr>'GMIC-NC_2022-Q3_SCDPT4'!SCDPT4_591BEGINNG_7</vt:lpstr>
      <vt:lpstr>'GMIC-NC_2022-Q3_SCDPT4'!SCDPT4_591BEGINNG_8</vt:lpstr>
      <vt:lpstr>'GMIC-NC_2022-Q3_SCDPT4'!SCDPT4_591BEGINNG_9</vt:lpstr>
      <vt:lpstr>'GMIC-NC_2022-Q3_SCDPT4'!SCDPT4_591ENDINGG_10</vt:lpstr>
      <vt:lpstr>'GMIC-NC_2022-Q3_SCDPT4'!SCDPT4_591ENDINGG_11</vt:lpstr>
      <vt:lpstr>'GMIC-NC_2022-Q3_SCDPT4'!SCDPT4_591ENDINGG_12</vt:lpstr>
      <vt:lpstr>'GMIC-NC_2022-Q3_SCDPT4'!SCDPT4_591ENDINGG_13</vt:lpstr>
      <vt:lpstr>'GMIC-NC_2022-Q3_SCDPT4'!SCDPT4_591ENDINGG_14</vt:lpstr>
      <vt:lpstr>'GMIC-NC_2022-Q3_SCDPT4'!SCDPT4_591ENDINGG_15</vt:lpstr>
      <vt:lpstr>'GMIC-NC_2022-Q3_SCDPT4'!SCDPT4_591ENDINGG_16</vt:lpstr>
      <vt:lpstr>'GMIC-NC_2022-Q3_SCDPT4'!SCDPT4_591ENDINGG_17</vt:lpstr>
      <vt:lpstr>'GMIC-NC_2022-Q3_SCDPT4'!SCDPT4_591ENDINGG_18</vt:lpstr>
      <vt:lpstr>'GMIC-NC_2022-Q3_SCDPT4'!SCDPT4_591ENDINGG_19</vt:lpstr>
      <vt:lpstr>'GMIC-NC_2022-Q3_SCDPT4'!SCDPT4_591ENDINGG_2</vt:lpstr>
      <vt:lpstr>'GMIC-NC_2022-Q3_SCDPT4'!SCDPT4_591ENDINGG_20</vt:lpstr>
      <vt:lpstr>'GMIC-NC_2022-Q3_SCDPT4'!SCDPT4_591ENDINGG_21</vt:lpstr>
      <vt:lpstr>'GMIC-NC_2022-Q3_SCDPT4'!SCDPT4_591ENDINGG_22.01</vt:lpstr>
      <vt:lpstr>'GMIC-NC_2022-Q3_SCDPT4'!SCDPT4_591ENDINGG_22.02</vt:lpstr>
      <vt:lpstr>'GMIC-NC_2022-Q3_SCDPT4'!SCDPT4_591ENDINGG_22.03</vt:lpstr>
      <vt:lpstr>'GMIC-NC_2022-Q3_SCDPT4'!SCDPT4_591ENDINGG_23</vt:lpstr>
      <vt:lpstr>'GMIC-NC_2022-Q3_SCDPT4'!SCDPT4_591ENDINGG_24</vt:lpstr>
      <vt:lpstr>'GMIC-NC_2022-Q3_SCDPT4'!SCDPT4_591ENDINGG_25</vt:lpstr>
      <vt:lpstr>'GMIC-NC_2022-Q3_SCDPT4'!SCDPT4_591ENDINGG_26</vt:lpstr>
      <vt:lpstr>'GMIC-NC_2022-Q3_SCDPT4'!SCDPT4_591ENDINGG_27</vt:lpstr>
      <vt:lpstr>'GMIC-NC_2022-Q3_SCDPT4'!SCDPT4_591ENDINGG_28</vt:lpstr>
      <vt:lpstr>'GMIC-NC_2022-Q3_SCDPT4'!SCDPT4_591ENDINGG_3</vt:lpstr>
      <vt:lpstr>'GMIC-NC_2022-Q3_SCDPT4'!SCDPT4_591ENDINGG_4</vt:lpstr>
      <vt:lpstr>'GMIC-NC_2022-Q3_SCDPT4'!SCDPT4_591ENDINGG_5</vt:lpstr>
      <vt:lpstr>'GMIC-NC_2022-Q3_SCDPT4'!SCDPT4_591ENDINGG_6</vt:lpstr>
      <vt:lpstr>'GMIC-NC_2022-Q3_SCDPT4'!SCDPT4_591ENDINGG_7</vt:lpstr>
      <vt:lpstr>'GMIC-NC_2022-Q3_SCDPT4'!SCDPT4_591ENDINGG_8</vt:lpstr>
      <vt:lpstr>'GMIC-NC_2022-Q3_SCDPT4'!SCDPT4_591ENDINGG_9</vt:lpstr>
      <vt:lpstr>'GMIC-NC_2022-Q3_SCDPT4'!SCDPT4_5920000000_Range</vt:lpstr>
      <vt:lpstr>'GMIC-NC_2022-Q3_SCDPT4'!SCDPT4_5929999999_10</vt:lpstr>
      <vt:lpstr>'GMIC-NC_2022-Q3_SCDPT4'!SCDPT4_5929999999_11</vt:lpstr>
      <vt:lpstr>'GMIC-NC_2022-Q3_SCDPT4'!SCDPT4_5929999999_12</vt:lpstr>
      <vt:lpstr>'GMIC-NC_2022-Q3_SCDPT4'!SCDPT4_5929999999_13</vt:lpstr>
      <vt:lpstr>'GMIC-NC_2022-Q3_SCDPT4'!SCDPT4_5929999999_14</vt:lpstr>
      <vt:lpstr>'GMIC-NC_2022-Q3_SCDPT4'!SCDPT4_5929999999_15</vt:lpstr>
      <vt:lpstr>'GMIC-NC_2022-Q3_SCDPT4'!SCDPT4_5929999999_16</vt:lpstr>
      <vt:lpstr>'GMIC-NC_2022-Q3_SCDPT4'!SCDPT4_5929999999_17</vt:lpstr>
      <vt:lpstr>'GMIC-NC_2022-Q3_SCDPT4'!SCDPT4_5929999999_18</vt:lpstr>
      <vt:lpstr>'GMIC-NC_2022-Q3_SCDPT4'!SCDPT4_5929999999_19</vt:lpstr>
      <vt:lpstr>'GMIC-NC_2022-Q3_SCDPT4'!SCDPT4_5929999999_20</vt:lpstr>
      <vt:lpstr>'GMIC-NC_2022-Q3_SCDPT4'!SCDPT4_5929999999_7</vt:lpstr>
      <vt:lpstr>'GMIC-NC_2022-Q3_SCDPT4'!SCDPT4_5929999999_9</vt:lpstr>
      <vt:lpstr>'GMIC-NC_2022-Q3_SCDPT4'!SCDPT4_592BEGINNG_1</vt:lpstr>
      <vt:lpstr>'GMIC-NC_2022-Q3_SCDPT4'!SCDPT4_592BEGINNG_10</vt:lpstr>
      <vt:lpstr>'GMIC-NC_2022-Q3_SCDPT4'!SCDPT4_592BEGINNG_11</vt:lpstr>
      <vt:lpstr>'GMIC-NC_2022-Q3_SCDPT4'!SCDPT4_592BEGINNG_12</vt:lpstr>
      <vt:lpstr>'GMIC-NC_2022-Q3_SCDPT4'!SCDPT4_592BEGINNG_13</vt:lpstr>
      <vt:lpstr>'GMIC-NC_2022-Q3_SCDPT4'!SCDPT4_592BEGINNG_14</vt:lpstr>
      <vt:lpstr>'GMIC-NC_2022-Q3_SCDPT4'!SCDPT4_592BEGINNG_15</vt:lpstr>
      <vt:lpstr>'GMIC-NC_2022-Q3_SCDPT4'!SCDPT4_592BEGINNG_16</vt:lpstr>
      <vt:lpstr>'GMIC-NC_2022-Q3_SCDPT4'!SCDPT4_592BEGINNG_17</vt:lpstr>
      <vt:lpstr>'GMIC-NC_2022-Q3_SCDPT4'!SCDPT4_592BEGINNG_18</vt:lpstr>
      <vt:lpstr>'GMIC-NC_2022-Q3_SCDPT4'!SCDPT4_592BEGINNG_19</vt:lpstr>
      <vt:lpstr>'GMIC-NC_2022-Q3_SCDPT4'!SCDPT4_592BEGINNG_2</vt:lpstr>
      <vt:lpstr>'GMIC-NC_2022-Q3_SCDPT4'!SCDPT4_592BEGINNG_20</vt:lpstr>
      <vt:lpstr>'GMIC-NC_2022-Q3_SCDPT4'!SCDPT4_592BEGINNG_21</vt:lpstr>
      <vt:lpstr>'GMIC-NC_2022-Q3_SCDPT4'!SCDPT4_592BEGINNG_22.01</vt:lpstr>
      <vt:lpstr>'GMIC-NC_2022-Q3_SCDPT4'!SCDPT4_592BEGINNG_22.02</vt:lpstr>
      <vt:lpstr>'GMIC-NC_2022-Q3_SCDPT4'!SCDPT4_592BEGINNG_22.03</vt:lpstr>
      <vt:lpstr>'GMIC-NC_2022-Q3_SCDPT4'!SCDPT4_592BEGINNG_23</vt:lpstr>
      <vt:lpstr>'GMIC-NC_2022-Q3_SCDPT4'!SCDPT4_592BEGINNG_24</vt:lpstr>
      <vt:lpstr>'GMIC-NC_2022-Q3_SCDPT4'!SCDPT4_592BEGINNG_25</vt:lpstr>
      <vt:lpstr>'GMIC-NC_2022-Q3_SCDPT4'!SCDPT4_592BEGINNG_26</vt:lpstr>
      <vt:lpstr>'GMIC-NC_2022-Q3_SCDPT4'!SCDPT4_592BEGINNG_27</vt:lpstr>
      <vt:lpstr>'GMIC-NC_2022-Q3_SCDPT4'!SCDPT4_592BEGINNG_28</vt:lpstr>
      <vt:lpstr>'GMIC-NC_2022-Q3_SCDPT4'!SCDPT4_592BEGINNG_3</vt:lpstr>
      <vt:lpstr>'GMIC-NC_2022-Q3_SCDPT4'!SCDPT4_592BEGINNG_4</vt:lpstr>
      <vt:lpstr>'GMIC-NC_2022-Q3_SCDPT4'!SCDPT4_592BEGINNG_5</vt:lpstr>
      <vt:lpstr>'GMIC-NC_2022-Q3_SCDPT4'!SCDPT4_592BEGINNG_6</vt:lpstr>
      <vt:lpstr>'GMIC-NC_2022-Q3_SCDPT4'!SCDPT4_592BEGINNG_7</vt:lpstr>
      <vt:lpstr>'GMIC-NC_2022-Q3_SCDPT4'!SCDPT4_592BEGINNG_8</vt:lpstr>
      <vt:lpstr>'GMIC-NC_2022-Q3_SCDPT4'!SCDPT4_592BEGINNG_9</vt:lpstr>
      <vt:lpstr>'GMIC-NC_2022-Q3_SCDPT4'!SCDPT4_592ENDINGG_10</vt:lpstr>
      <vt:lpstr>'GMIC-NC_2022-Q3_SCDPT4'!SCDPT4_592ENDINGG_11</vt:lpstr>
      <vt:lpstr>'GMIC-NC_2022-Q3_SCDPT4'!SCDPT4_592ENDINGG_12</vt:lpstr>
      <vt:lpstr>'GMIC-NC_2022-Q3_SCDPT4'!SCDPT4_592ENDINGG_13</vt:lpstr>
      <vt:lpstr>'GMIC-NC_2022-Q3_SCDPT4'!SCDPT4_592ENDINGG_14</vt:lpstr>
      <vt:lpstr>'GMIC-NC_2022-Q3_SCDPT4'!SCDPT4_592ENDINGG_15</vt:lpstr>
      <vt:lpstr>'GMIC-NC_2022-Q3_SCDPT4'!SCDPT4_592ENDINGG_16</vt:lpstr>
      <vt:lpstr>'GMIC-NC_2022-Q3_SCDPT4'!SCDPT4_592ENDINGG_17</vt:lpstr>
      <vt:lpstr>'GMIC-NC_2022-Q3_SCDPT4'!SCDPT4_592ENDINGG_18</vt:lpstr>
      <vt:lpstr>'GMIC-NC_2022-Q3_SCDPT4'!SCDPT4_592ENDINGG_19</vt:lpstr>
      <vt:lpstr>'GMIC-NC_2022-Q3_SCDPT4'!SCDPT4_592ENDINGG_2</vt:lpstr>
      <vt:lpstr>'GMIC-NC_2022-Q3_SCDPT4'!SCDPT4_592ENDINGG_20</vt:lpstr>
      <vt:lpstr>'GMIC-NC_2022-Q3_SCDPT4'!SCDPT4_592ENDINGG_21</vt:lpstr>
      <vt:lpstr>'GMIC-NC_2022-Q3_SCDPT4'!SCDPT4_592ENDINGG_22.01</vt:lpstr>
      <vt:lpstr>'GMIC-NC_2022-Q3_SCDPT4'!SCDPT4_592ENDINGG_22.02</vt:lpstr>
      <vt:lpstr>'GMIC-NC_2022-Q3_SCDPT4'!SCDPT4_592ENDINGG_22.03</vt:lpstr>
      <vt:lpstr>'GMIC-NC_2022-Q3_SCDPT4'!SCDPT4_592ENDINGG_23</vt:lpstr>
      <vt:lpstr>'GMIC-NC_2022-Q3_SCDPT4'!SCDPT4_592ENDINGG_24</vt:lpstr>
      <vt:lpstr>'GMIC-NC_2022-Q3_SCDPT4'!SCDPT4_592ENDINGG_25</vt:lpstr>
      <vt:lpstr>'GMIC-NC_2022-Q3_SCDPT4'!SCDPT4_592ENDINGG_26</vt:lpstr>
      <vt:lpstr>'GMIC-NC_2022-Q3_SCDPT4'!SCDPT4_592ENDINGG_27</vt:lpstr>
      <vt:lpstr>'GMIC-NC_2022-Q3_SCDPT4'!SCDPT4_592ENDINGG_28</vt:lpstr>
      <vt:lpstr>'GMIC-NC_2022-Q3_SCDPT4'!SCDPT4_592ENDINGG_3</vt:lpstr>
      <vt:lpstr>'GMIC-NC_2022-Q3_SCDPT4'!SCDPT4_592ENDINGG_4</vt:lpstr>
      <vt:lpstr>'GMIC-NC_2022-Q3_SCDPT4'!SCDPT4_592ENDINGG_5</vt:lpstr>
      <vt:lpstr>'GMIC-NC_2022-Q3_SCDPT4'!SCDPT4_592ENDINGG_6</vt:lpstr>
      <vt:lpstr>'GMIC-NC_2022-Q3_SCDPT4'!SCDPT4_592ENDINGG_7</vt:lpstr>
      <vt:lpstr>'GMIC-NC_2022-Q3_SCDPT4'!SCDPT4_592ENDINGG_8</vt:lpstr>
      <vt:lpstr>'GMIC-NC_2022-Q3_SCDPT4'!SCDPT4_592ENDINGG_9</vt:lpstr>
      <vt:lpstr>'GMIC-NC_2022-Q3_SCDPT4'!SCDPT4_5989999997_10</vt:lpstr>
      <vt:lpstr>'GMIC-NC_2022-Q3_SCDPT4'!SCDPT4_5989999997_11</vt:lpstr>
      <vt:lpstr>'GMIC-NC_2022-Q3_SCDPT4'!SCDPT4_5989999997_12</vt:lpstr>
      <vt:lpstr>'GMIC-NC_2022-Q3_SCDPT4'!SCDPT4_5989999997_13</vt:lpstr>
      <vt:lpstr>'GMIC-NC_2022-Q3_SCDPT4'!SCDPT4_5989999997_14</vt:lpstr>
      <vt:lpstr>'GMIC-NC_2022-Q3_SCDPT4'!SCDPT4_5989999997_15</vt:lpstr>
      <vt:lpstr>'GMIC-NC_2022-Q3_SCDPT4'!SCDPT4_5989999997_16</vt:lpstr>
      <vt:lpstr>'GMIC-NC_2022-Q3_SCDPT4'!SCDPT4_5989999997_17</vt:lpstr>
      <vt:lpstr>'GMIC-NC_2022-Q3_SCDPT4'!SCDPT4_5989999997_18</vt:lpstr>
      <vt:lpstr>'GMIC-NC_2022-Q3_SCDPT4'!SCDPT4_5989999997_19</vt:lpstr>
      <vt:lpstr>'GMIC-NC_2022-Q3_SCDPT4'!SCDPT4_5989999997_20</vt:lpstr>
      <vt:lpstr>'GMIC-NC_2022-Q3_SCDPT4'!SCDPT4_5989999997_7</vt:lpstr>
      <vt:lpstr>'GMIC-NC_2022-Q3_SCDPT4'!SCDPT4_5989999997_9</vt:lpstr>
      <vt:lpstr>'GMIC-NC_2022-Q3_SCDPT4'!SCDPT4_5989999999_10</vt:lpstr>
      <vt:lpstr>'GMIC-NC_2022-Q3_SCDPT4'!SCDPT4_5989999999_11</vt:lpstr>
      <vt:lpstr>'GMIC-NC_2022-Q3_SCDPT4'!SCDPT4_5989999999_12</vt:lpstr>
      <vt:lpstr>'GMIC-NC_2022-Q3_SCDPT4'!SCDPT4_5989999999_13</vt:lpstr>
      <vt:lpstr>'GMIC-NC_2022-Q3_SCDPT4'!SCDPT4_5989999999_14</vt:lpstr>
      <vt:lpstr>'GMIC-NC_2022-Q3_SCDPT4'!SCDPT4_5989999999_15</vt:lpstr>
      <vt:lpstr>'GMIC-NC_2022-Q3_SCDPT4'!SCDPT4_5989999999_16</vt:lpstr>
      <vt:lpstr>'GMIC-NC_2022-Q3_SCDPT4'!SCDPT4_5989999999_17</vt:lpstr>
      <vt:lpstr>'GMIC-NC_2022-Q3_SCDPT4'!SCDPT4_5989999999_18</vt:lpstr>
      <vt:lpstr>'GMIC-NC_2022-Q3_SCDPT4'!SCDPT4_5989999999_19</vt:lpstr>
      <vt:lpstr>'GMIC-NC_2022-Q3_SCDPT4'!SCDPT4_5989999999_20</vt:lpstr>
      <vt:lpstr>'GMIC-NC_2022-Q3_SCDPT4'!SCDPT4_5989999999_7</vt:lpstr>
      <vt:lpstr>'GMIC-NC_2022-Q3_SCDPT4'!SCDPT4_5989999999_9</vt:lpstr>
      <vt:lpstr>'GMIC-NC_2022-Q3_SCDPT4'!SCDPT4_5999999999_10</vt:lpstr>
      <vt:lpstr>'GMIC-NC_2022-Q3_SCDPT4'!SCDPT4_5999999999_11</vt:lpstr>
      <vt:lpstr>'GMIC-NC_2022-Q3_SCDPT4'!SCDPT4_5999999999_12</vt:lpstr>
      <vt:lpstr>'GMIC-NC_2022-Q3_SCDPT4'!SCDPT4_5999999999_13</vt:lpstr>
      <vt:lpstr>'GMIC-NC_2022-Q3_SCDPT4'!SCDPT4_5999999999_14</vt:lpstr>
      <vt:lpstr>'GMIC-NC_2022-Q3_SCDPT4'!SCDPT4_5999999999_15</vt:lpstr>
      <vt:lpstr>'GMIC-NC_2022-Q3_SCDPT4'!SCDPT4_5999999999_16</vt:lpstr>
      <vt:lpstr>'GMIC-NC_2022-Q3_SCDPT4'!SCDPT4_5999999999_17</vt:lpstr>
      <vt:lpstr>'GMIC-NC_2022-Q3_SCDPT4'!SCDPT4_5999999999_18</vt:lpstr>
      <vt:lpstr>'GMIC-NC_2022-Q3_SCDPT4'!SCDPT4_5999999999_19</vt:lpstr>
      <vt:lpstr>'GMIC-NC_2022-Q3_SCDPT4'!SCDPT4_5999999999_20</vt:lpstr>
      <vt:lpstr>'GMIC-NC_2022-Q3_SCDPT4'!SCDPT4_5999999999_7</vt:lpstr>
      <vt:lpstr>'GMIC-NC_2022-Q3_SCDPT4'!SCDPT4_5999999999_9</vt:lpstr>
      <vt:lpstr>'GMIC-NC_2022-Q3_SCDPT4'!SCDPT4_6009999999_10</vt:lpstr>
      <vt:lpstr>'GMIC-NC_2022-Q3_SCDPT4'!SCDPT4_6009999999_11</vt:lpstr>
      <vt:lpstr>'GMIC-NC_2022-Q3_SCDPT4'!SCDPT4_6009999999_12</vt:lpstr>
      <vt:lpstr>'GMIC-NC_2022-Q3_SCDPT4'!SCDPT4_6009999999_13</vt:lpstr>
      <vt:lpstr>'GMIC-NC_2022-Q3_SCDPT4'!SCDPT4_6009999999_14</vt:lpstr>
      <vt:lpstr>'GMIC-NC_2022-Q3_SCDPT4'!SCDPT4_6009999999_15</vt:lpstr>
      <vt:lpstr>'GMIC-NC_2022-Q3_SCDPT4'!SCDPT4_6009999999_16</vt:lpstr>
      <vt:lpstr>'GMIC-NC_2022-Q3_SCDPT4'!SCDPT4_6009999999_17</vt:lpstr>
      <vt:lpstr>'GMIC-NC_2022-Q3_SCDPT4'!SCDPT4_6009999999_18</vt:lpstr>
      <vt:lpstr>'GMIC-NC_2022-Q3_SCDPT4'!SCDPT4_6009999999_19</vt:lpstr>
      <vt:lpstr>'GMIC-NC_2022-Q3_SCDPT4'!SCDPT4_6009999999_20</vt:lpstr>
      <vt:lpstr>'GMIC-NC_2022-Q3_SCDPT4'!SCDPT4_6009999999_7</vt:lpstr>
      <vt:lpstr>'GMIC-NC_2022-Q3_SCDPT4'!SCDPT4_6009999999_9</vt:lpstr>
      <vt:lpstr>'GMIC-NC_2022-Q3_SCDPT1B'!Wings_Company_ID</vt:lpstr>
      <vt:lpstr>'GMIC-NC_2022-Q3_SCDPT1BF'!Wings_Company_ID</vt:lpstr>
      <vt:lpstr>'GMIC-NC_2022-Q3_SCDPT3'!Wings_Company_ID</vt:lpstr>
      <vt:lpstr>'GMIC-NC_2022-Q3_SCDPT4'!Wings_Company_ID</vt:lpstr>
      <vt:lpstr>'GMIC-NC_2022-Q3_SCDPT1B'!WINGS_Identifier_ID</vt:lpstr>
      <vt:lpstr>'GMIC-NC_2022-Q3_SCDPT1BF'!WINGS_Identifier_ID</vt:lpstr>
      <vt:lpstr>'GMIC-NC_2022-Q3_SCDPT3'!WINGS_Identifier_ID</vt:lpstr>
      <vt:lpstr>'GMIC-NC_2022-Q3_SCDPT4'!WINGS_Identifier_ID</vt:lpstr>
      <vt:lpstr>'GMIC-NC_2022-Q3_SCDPT1B'!Wings_IdentTable_ID</vt:lpstr>
      <vt:lpstr>'GMIC-NC_2022-Q3_SCDPT1BF'!Wings_IdentTable_ID</vt:lpstr>
      <vt:lpstr>'GMIC-NC_2022-Q3_SCDPT3'!Wings_IdentTable_ID</vt:lpstr>
      <vt:lpstr>'GMIC-NC_2022-Q3_SCDPT4'!Wings_IdentTable_ID</vt:lpstr>
      <vt:lpstr>'GMIC-NC_2022-Q3_SCDPT1B'!Wings_Statement_ID</vt:lpstr>
      <vt:lpstr>'GMIC-NC_2022-Q3_SCDPT1BF'!Wings_Statement_ID</vt:lpstr>
      <vt:lpstr>'GMIC-NC_2022-Q3_SCDPT3'!Wings_Statement_ID</vt:lpstr>
      <vt:lpstr>'GMIC-NC_2022-Q3_SCDPT4'!Wings_Statement_ID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Howarth, Nick (Enact MI - Contractor)</dc:creator>
  <cp:lastModifiedBy>Howarth, Nick (Genworth MI, Now Enact - Contractor)</cp:lastModifiedBy>
  <dcterms:created xsi:type="dcterms:W3CDTF">2022-11-15T19:21:55Z</dcterms:created>
  <dcterms:modified xsi:type="dcterms:W3CDTF">2022-11-15T19:21:55Z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27c977f7-a349-49c9-bd2c-9d78e8a80c2a</vt:lpwstr>
  </property>
  <property fmtid="{D5CDD505-2E9C-101B-9397-08002B2CF9AE}" pid="3" name="bjSaver">
    <vt:lpwstr>cedVKr0/mF62WDYNEx7WXOGQZM2+ZIcZ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policy="a831b724-560d-41bb-a7f0-593f1e1cf2c9"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/&gt;&lt;element uid="78ca77a2-5b0f-4c8b-9fd2-e0d76e76104a" value="" /&gt;&lt;/sisl&gt;</vt:lpwstr>
  </property>
  <property fmtid="{D5CDD505-2E9C-101B-9397-08002B2CF9AE}" pid="6" name="bjDocumentSecurityLabel">
    <vt:lpwstr>UNRESTRICTED</vt:lpwstr>
  </property>
  <property fmtid="{D5CDD505-2E9C-101B-9397-08002B2CF9AE}" pid="7" name="bjLabelHistoryID">
    <vt:lpwstr>{2BC346FF-473F-4B98-94FB-3CD8365E79D8}</vt:lpwstr>
  </property>
</Properties>
</file>